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defaultThemeVersion="124226"/>
  <mc:AlternateContent xmlns:mc="http://schemas.openxmlformats.org/markup-compatibility/2006">
    <mc:Choice Requires="x15">
      <x15ac:absPath xmlns:x15ac="http://schemas.microsoft.com/office/spreadsheetml/2010/11/ac" url="C:\Users\Pincopallino\Desktop\tabella esami\"/>
    </mc:Choice>
  </mc:AlternateContent>
  <xr:revisionPtr revIDLastSave="0" documentId="13_ncr:1_{16F5C18D-CAB9-43C7-B5CB-87B8CFBFD04F}" xr6:coauthVersionLast="36" xr6:coauthVersionMax="47" xr10:uidLastSave="{00000000-0000-0000-0000-000000000000}"/>
  <workbookProtection workbookAlgorithmName="SHA-512" workbookHashValue="FIX/7aWGwIlpkmFZMex2F6v+MO9iKsJas0fXz3nY9eY9fp/a3G3SsWubjQIEhfXT8vfNk4Tfgqjm1MwqmyEYsg==" workbookSaltValue="0vmSwHU6lz+Bf1iJcAyaCw==" workbookSpinCount="100000" lockStructure="1"/>
  <bookViews>
    <workbookView xWindow="0" yWindow="0" windowWidth="19200" windowHeight="6555" xr2:uid="{00000000-000D-0000-FFFF-FFFF00000000}"/>
  </bookViews>
  <sheets>
    <sheet name="info" sheetId="1" r:id="rId1"/>
    <sheet name="Foglio1" sheetId="2" r:id="rId2"/>
    <sheet name="Foglio2" sheetId="4" r:id="rId3"/>
    <sheet name="Foglio3" sheetId="3" r:id="rId4"/>
    <sheet name="Foglio4" sheetId="5" r:id="rId5"/>
    <sheet name="Foglio5" sheetId="6" r:id="rId6"/>
    <sheet name="Foglio6" sheetId="8" r:id="rId7"/>
    <sheet name="Foglio7" sheetId="9" r:id="rId8"/>
    <sheet name="Foglio8" sheetId="10" r:id="rId9"/>
    <sheet name="Foglio9" sheetId="11" r:id="rId10"/>
    <sheet name="RIEPILOGO" sheetId="7" r:id="rId11"/>
  </sheets>
  <definedNames>
    <definedName name="_xlnm.Print_Area" localSheetId="1">Foglio1!$A$2:$T$34</definedName>
    <definedName name="_xlnm.Print_Area" localSheetId="8">Foglio8!$A$2:$P$34</definedName>
  </definedNames>
  <calcPr calcId="191029"/>
</workbook>
</file>

<file path=xl/calcChain.xml><?xml version="1.0" encoding="utf-8"?>
<calcChain xmlns="http://schemas.openxmlformats.org/spreadsheetml/2006/main">
  <c r="E11" i="7" l="1"/>
  <c r="E10" i="7"/>
  <c r="E9" i="7"/>
  <c r="E8" i="7"/>
  <c r="E7" i="7"/>
  <c r="E6" i="7"/>
  <c r="E5" i="7"/>
  <c r="S34" i="11" l="1"/>
  <c r="R34" i="11"/>
  <c r="Q34" i="11"/>
  <c r="P34" i="11"/>
  <c r="O34" i="11"/>
  <c r="N34" i="11"/>
  <c r="M34" i="11"/>
  <c r="L34" i="11"/>
  <c r="K34" i="11"/>
  <c r="J34" i="11"/>
  <c r="I34" i="11"/>
  <c r="H34" i="11"/>
  <c r="G34" i="11"/>
  <c r="F34" i="11"/>
  <c r="E34" i="11"/>
  <c r="D34" i="11"/>
  <c r="C34" i="11"/>
  <c r="B34" i="11"/>
  <c r="A34" i="11"/>
  <c r="A33" i="11"/>
  <c r="R30" i="11"/>
  <c r="N30" i="11"/>
  <c r="J30" i="11"/>
  <c r="F30" i="11"/>
  <c r="B30" i="11"/>
  <c r="R29" i="11"/>
  <c r="Q29" i="11"/>
  <c r="P29" i="11"/>
  <c r="O29" i="11"/>
  <c r="N29" i="11"/>
  <c r="M29" i="11"/>
  <c r="L29" i="11"/>
  <c r="K29" i="11"/>
  <c r="J29" i="11"/>
  <c r="I29" i="11"/>
  <c r="H29" i="11"/>
  <c r="G29" i="11"/>
  <c r="F29" i="11"/>
  <c r="E29" i="11"/>
  <c r="D29" i="11"/>
  <c r="C29" i="11"/>
  <c r="B29" i="11"/>
  <c r="S29" i="11" s="1"/>
  <c r="R28" i="11"/>
  <c r="Q28" i="11"/>
  <c r="P28" i="11"/>
  <c r="O28" i="11"/>
  <c r="N28" i="11"/>
  <c r="M28" i="11"/>
  <c r="L28" i="11"/>
  <c r="K28" i="11"/>
  <c r="J28" i="11"/>
  <c r="I28" i="11"/>
  <c r="H28" i="11"/>
  <c r="G28" i="11"/>
  <c r="F28" i="11"/>
  <c r="E28" i="11"/>
  <c r="D28" i="11"/>
  <c r="C28" i="11"/>
  <c r="S28" i="11" s="1"/>
  <c r="T28" i="11" s="1"/>
  <c r="B28" i="11"/>
  <c r="R27" i="11"/>
  <c r="Q27" i="11"/>
  <c r="P27" i="11"/>
  <c r="O27" i="11"/>
  <c r="N27" i="11"/>
  <c r="M27" i="11"/>
  <c r="L27" i="11"/>
  <c r="K27" i="11"/>
  <c r="J27" i="11"/>
  <c r="I27" i="11"/>
  <c r="H27" i="11"/>
  <c r="G27" i="11"/>
  <c r="F27" i="11"/>
  <c r="E27" i="11"/>
  <c r="D27" i="11"/>
  <c r="C27" i="11"/>
  <c r="B27" i="11"/>
  <c r="S27" i="11" s="1"/>
  <c r="R26" i="11"/>
  <c r="Q26" i="11"/>
  <c r="P26" i="11"/>
  <c r="O26" i="11"/>
  <c r="N26" i="11"/>
  <c r="M26" i="11"/>
  <c r="L26" i="11"/>
  <c r="K26" i="11"/>
  <c r="J26" i="11"/>
  <c r="I26" i="11"/>
  <c r="H26" i="11"/>
  <c r="G26" i="11"/>
  <c r="F26" i="11"/>
  <c r="E26" i="11"/>
  <c r="D26" i="11"/>
  <c r="C26" i="11"/>
  <c r="B26" i="11"/>
  <c r="R25" i="11"/>
  <c r="Q25" i="11"/>
  <c r="P25" i="11"/>
  <c r="O25" i="11"/>
  <c r="N25" i="11"/>
  <c r="M25" i="11"/>
  <c r="L25" i="11"/>
  <c r="K25" i="11"/>
  <c r="J25" i="11"/>
  <c r="I25" i="11"/>
  <c r="H25" i="11"/>
  <c r="G25" i="11"/>
  <c r="F25" i="11"/>
  <c r="E25" i="11"/>
  <c r="D25" i="11"/>
  <c r="C25" i="11"/>
  <c r="B25" i="11"/>
  <c r="R24" i="11"/>
  <c r="Q24" i="11"/>
  <c r="P24" i="11"/>
  <c r="O24" i="11"/>
  <c r="N24" i="11"/>
  <c r="M24" i="11"/>
  <c r="L24" i="11"/>
  <c r="K24" i="11"/>
  <c r="J24" i="11"/>
  <c r="I24" i="11"/>
  <c r="H24" i="11"/>
  <c r="G24" i="11"/>
  <c r="F24" i="11"/>
  <c r="E24" i="11"/>
  <c r="D24" i="11"/>
  <c r="C24" i="11"/>
  <c r="S24" i="11" s="1"/>
  <c r="B24" i="11"/>
  <c r="R23" i="11"/>
  <c r="Q23" i="11"/>
  <c r="P23" i="11"/>
  <c r="O23" i="11"/>
  <c r="N23" i="11"/>
  <c r="M23" i="11"/>
  <c r="L23" i="11"/>
  <c r="K23" i="11"/>
  <c r="J23" i="11"/>
  <c r="I23" i="11"/>
  <c r="H23" i="11"/>
  <c r="G23" i="11"/>
  <c r="F23" i="11"/>
  <c r="E23" i="11"/>
  <c r="D23" i="11"/>
  <c r="C23" i="11"/>
  <c r="B23" i="11"/>
  <c r="R22" i="11"/>
  <c r="Q22" i="11"/>
  <c r="Q30" i="11" s="1"/>
  <c r="P22" i="11"/>
  <c r="P30" i="11" s="1"/>
  <c r="O22" i="11"/>
  <c r="O30" i="11" s="1"/>
  <c r="N22" i="11"/>
  <c r="M22" i="11"/>
  <c r="M30" i="11" s="1"/>
  <c r="L22" i="11"/>
  <c r="L30" i="11" s="1"/>
  <c r="K22" i="11"/>
  <c r="K30" i="11" s="1"/>
  <c r="J22" i="11"/>
  <c r="I22" i="11"/>
  <c r="I30" i="11" s="1"/>
  <c r="H22" i="11"/>
  <c r="H30" i="11" s="1"/>
  <c r="G22" i="11"/>
  <c r="G30" i="11" s="1"/>
  <c r="F22" i="11"/>
  <c r="E22" i="11"/>
  <c r="E30" i="11" s="1"/>
  <c r="D22" i="11"/>
  <c r="D30" i="11" s="1"/>
  <c r="C22" i="11"/>
  <c r="C30" i="11" s="1"/>
  <c r="B22" i="11"/>
  <c r="S22" i="11" s="1"/>
  <c r="R21" i="11"/>
  <c r="Q21" i="11"/>
  <c r="P21" i="11"/>
  <c r="O21" i="11"/>
  <c r="N21" i="11"/>
  <c r="M21" i="11"/>
  <c r="L21" i="11"/>
  <c r="K21" i="11"/>
  <c r="J21" i="11"/>
  <c r="I21" i="11"/>
  <c r="H21" i="11"/>
  <c r="G21" i="11"/>
  <c r="F21" i="11"/>
  <c r="E21" i="11"/>
  <c r="D21" i="11"/>
  <c r="C21" i="11"/>
  <c r="B21" i="11"/>
  <c r="R18" i="11"/>
  <c r="Q18" i="11"/>
  <c r="P18" i="11"/>
  <c r="O18" i="11"/>
  <c r="N18" i="11"/>
  <c r="M18" i="11"/>
  <c r="L18" i="11"/>
  <c r="K18" i="11"/>
  <c r="J18" i="11"/>
  <c r="I18" i="11"/>
  <c r="H18" i="11"/>
  <c r="G18" i="11"/>
  <c r="F18" i="11"/>
  <c r="E18" i="11"/>
  <c r="D18" i="11"/>
  <c r="C18" i="11"/>
  <c r="B18" i="11"/>
  <c r="O14" i="11"/>
  <c r="N14" i="11"/>
  <c r="T13" i="11"/>
  <c r="S13" i="11"/>
  <c r="S12" i="11"/>
  <c r="V11" i="11"/>
  <c r="U11" i="11"/>
  <c r="S11" i="11"/>
  <c r="T11" i="11" s="1"/>
  <c r="T10" i="11"/>
  <c r="S10" i="11"/>
  <c r="S9" i="11"/>
  <c r="T8" i="11"/>
  <c r="S8" i="11"/>
  <c r="T3" i="11"/>
  <c r="S34" i="10"/>
  <c r="R34" i="10"/>
  <c r="Q34" i="10"/>
  <c r="P34" i="10"/>
  <c r="O34" i="10"/>
  <c r="N34" i="10"/>
  <c r="M34" i="10"/>
  <c r="L34" i="10"/>
  <c r="K34" i="10"/>
  <c r="J34" i="10"/>
  <c r="I34" i="10"/>
  <c r="H34" i="10"/>
  <c r="G34" i="10"/>
  <c r="F34" i="10"/>
  <c r="E34" i="10"/>
  <c r="D34" i="10"/>
  <c r="C34" i="10"/>
  <c r="B34" i="10"/>
  <c r="A34" i="10"/>
  <c r="A33" i="10"/>
  <c r="R30" i="10"/>
  <c r="N30" i="10"/>
  <c r="J30" i="10"/>
  <c r="F30" i="10"/>
  <c r="B30" i="10"/>
  <c r="R29" i="10"/>
  <c r="Q29" i="10"/>
  <c r="P29" i="10"/>
  <c r="O29" i="10"/>
  <c r="N29" i="10"/>
  <c r="M29" i="10"/>
  <c r="L29" i="10"/>
  <c r="K29" i="10"/>
  <c r="J29" i="10"/>
  <c r="I29" i="10"/>
  <c r="H29" i="10"/>
  <c r="G29" i="10"/>
  <c r="F29" i="10"/>
  <c r="E29" i="10"/>
  <c r="D29" i="10"/>
  <c r="C29" i="10"/>
  <c r="B29" i="10"/>
  <c r="S29" i="10" s="1"/>
  <c r="R28" i="10"/>
  <c r="Q28" i="10"/>
  <c r="P28" i="10"/>
  <c r="O28" i="10"/>
  <c r="N28" i="10"/>
  <c r="M28" i="10"/>
  <c r="L28" i="10"/>
  <c r="K28" i="10"/>
  <c r="J28" i="10"/>
  <c r="I28" i="10"/>
  <c r="H28" i="10"/>
  <c r="G28" i="10"/>
  <c r="F28" i="10"/>
  <c r="E28" i="10"/>
  <c r="D28" i="10"/>
  <c r="C28" i="10"/>
  <c r="S28" i="10" s="1"/>
  <c r="T28" i="10" s="1"/>
  <c r="B28" i="10"/>
  <c r="R27" i="10"/>
  <c r="Q27" i="10"/>
  <c r="P27" i="10"/>
  <c r="O27" i="10"/>
  <c r="N27" i="10"/>
  <c r="M27" i="10"/>
  <c r="L27" i="10"/>
  <c r="K27" i="10"/>
  <c r="J27" i="10"/>
  <c r="I27" i="10"/>
  <c r="H27" i="10"/>
  <c r="G27" i="10"/>
  <c r="F27" i="10"/>
  <c r="E27" i="10"/>
  <c r="D27" i="10"/>
  <c r="C27" i="10"/>
  <c r="B27" i="10"/>
  <c r="S27" i="10" s="1"/>
  <c r="R26" i="10"/>
  <c r="Q26" i="10"/>
  <c r="P26" i="10"/>
  <c r="O26" i="10"/>
  <c r="N26" i="10"/>
  <c r="M26" i="10"/>
  <c r="L26" i="10"/>
  <c r="K26" i="10"/>
  <c r="J26" i="10"/>
  <c r="I26" i="10"/>
  <c r="H26" i="10"/>
  <c r="G26" i="10"/>
  <c r="F26" i="10"/>
  <c r="E26" i="10"/>
  <c r="D26" i="10"/>
  <c r="C26" i="10"/>
  <c r="S26" i="10" s="1"/>
  <c r="T12" i="10" s="1"/>
  <c r="B26" i="10"/>
  <c r="R25" i="10"/>
  <c r="Q25" i="10"/>
  <c r="P25" i="10"/>
  <c r="O25" i="10"/>
  <c r="N25" i="10"/>
  <c r="M25" i="10"/>
  <c r="L25" i="10"/>
  <c r="K25" i="10"/>
  <c r="J25" i="10"/>
  <c r="I25" i="10"/>
  <c r="H25" i="10"/>
  <c r="G25" i="10"/>
  <c r="F25" i="10"/>
  <c r="E25" i="10"/>
  <c r="D25" i="10"/>
  <c r="C25" i="10"/>
  <c r="B25" i="10"/>
  <c r="S25" i="10" s="1"/>
  <c r="R24" i="10"/>
  <c r="Q24" i="10"/>
  <c r="P24" i="10"/>
  <c r="O24" i="10"/>
  <c r="N24" i="10"/>
  <c r="M24" i="10"/>
  <c r="L24" i="10"/>
  <c r="K24" i="10"/>
  <c r="J24" i="10"/>
  <c r="I24" i="10"/>
  <c r="H24" i="10"/>
  <c r="G24" i="10"/>
  <c r="F24" i="10"/>
  <c r="E24" i="10"/>
  <c r="D24" i="10"/>
  <c r="C24" i="10"/>
  <c r="S24" i="10" s="1"/>
  <c r="B24" i="10"/>
  <c r="R23" i="10"/>
  <c r="Q23" i="10"/>
  <c r="P23" i="10"/>
  <c r="O23" i="10"/>
  <c r="N23" i="10"/>
  <c r="M23" i="10"/>
  <c r="L23" i="10"/>
  <c r="K23" i="10"/>
  <c r="J23" i="10"/>
  <c r="I23" i="10"/>
  <c r="H23" i="10"/>
  <c r="G23" i="10"/>
  <c r="F23" i="10"/>
  <c r="E23" i="10"/>
  <c r="D23" i="10"/>
  <c r="C23" i="10"/>
  <c r="B23" i="10"/>
  <c r="S23" i="10" s="1"/>
  <c r="T9" i="10" s="1"/>
  <c r="R22" i="10"/>
  <c r="Q22" i="10"/>
  <c r="Q30" i="10" s="1"/>
  <c r="P22" i="10"/>
  <c r="P30" i="10" s="1"/>
  <c r="O22" i="10"/>
  <c r="O30" i="10" s="1"/>
  <c r="N22" i="10"/>
  <c r="M22" i="10"/>
  <c r="M30" i="10" s="1"/>
  <c r="L22" i="10"/>
  <c r="L30" i="10" s="1"/>
  <c r="K22" i="10"/>
  <c r="K30" i="10" s="1"/>
  <c r="J22" i="10"/>
  <c r="I22" i="10"/>
  <c r="I30" i="10" s="1"/>
  <c r="H22" i="10"/>
  <c r="H30" i="10" s="1"/>
  <c r="G22" i="10"/>
  <c r="G30" i="10" s="1"/>
  <c r="F22" i="10"/>
  <c r="E22" i="10"/>
  <c r="E30" i="10" s="1"/>
  <c r="D22" i="10"/>
  <c r="D30" i="10" s="1"/>
  <c r="C22" i="10"/>
  <c r="C30" i="10" s="1"/>
  <c r="B22" i="10"/>
  <c r="S22" i="10" s="1"/>
  <c r="R21" i="10"/>
  <c r="Q21" i="10"/>
  <c r="P21" i="10"/>
  <c r="O21" i="10"/>
  <c r="N21" i="10"/>
  <c r="M21" i="10"/>
  <c r="L21" i="10"/>
  <c r="K21" i="10"/>
  <c r="J21" i="10"/>
  <c r="I21" i="10"/>
  <c r="H21" i="10"/>
  <c r="G21" i="10"/>
  <c r="F21" i="10"/>
  <c r="E21" i="10"/>
  <c r="D21" i="10"/>
  <c r="C21" i="10"/>
  <c r="B21" i="10"/>
  <c r="R18" i="10"/>
  <c r="Q18" i="10"/>
  <c r="P18" i="10"/>
  <c r="O18" i="10"/>
  <c r="N18" i="10"/>
  <c r="M18" i="10"/>
  <c r="L18" i="10"/>
  <c r="K18" i="10"/>
  <c r="J18" i="10"/>
  <c r="I18" i="10"/>
  <c r="H18" i="10"/>
  <c r="G18" i="10"/>
  <c r="F18" i="10"/>
  <c r="E18" i="10"/>
  <c r="D18" i="10"/>
  <c r="C18" i="10"/>
  <c r="B18" i="10"/>
  <c r="O14" i="10"/>
  <c r="N14" i="10"/>
  <c r="T13" i="10"/>
  <c r="S13" i="10"/>
  <c r="S12" i="10"/>
  <c r="V11" i="10"/>
  <c r="U11" i="10"/>
  <c r="S11" i="10"/>
  <c r="T11" i="10" s="1"/>
  <c r="T10" i="10"/>
  <c r="S10" i="10"/>
  <c r="S9" i="10"/>
  <c r="T8" i="10"/>
  <c r="S8" i="10"/>
  <c r="T3" i="10"/>
  <c r="S34" i="9"/>
  <c r="R34" i="9"/>
  <c r="Q34" i="9"/>
  <c r="P34" i="9"/>
  <c r="O34" i="9"/>
  <c r="N34" i="9"/>
  <c r="M34" i="9"/>
  <c r="L34" i="9"/>
  <c r="K34" i="9"/>
  <c r="J34" i="9"/>
  <c r="I34" i="9"/>
  <c r="H34" i="9"/>
  <c r="G34" i="9"/>
  <c r="F34" i="9"/>
  <c r="E34" i="9"/>
  <c r="D34" i="9"/>
  <c r="C34" i="9"/>
  <c r="B34" i="9"/>
  <c r="A34" i="9"/>
  <c r="A33" i="9"/>
  <c r="R30" i="9"/>
  <c r="N30" i="9"/>
  <c r="J30" i="9"/>
  <c r="F30" i="9"/>
  <c r="B30" i="9"/>
  <c r="R29" i="9"/>
  <c r="Q29" i="9"/>
  <c r="P29" i="9"/>
  <c r="O29" i="9"/>
  <c r="N29" i="9"/>
  <c r="M29" i="9"/>
  <c r="L29" i="9"/>
  <c r="K29" i="9"/>
  <c r="J29" i="9"/>
  <c r="I29" i="9"/>
  <c r="H29" i="9"/>
  <c r="G29" i="9"/>
  <c r="F29" i="9"/>
  <c r="E29" i="9"/>
  <c r="D29" i="9"/>
  <c r="C29" i="9"/>
  <c r="B29" i="9"/>
  <c r="S29" i="9" s="1"/>
  <c r="R28" i="9"/>
  <c r="Q28" i="9"/>
  <c r="P28" i="9"/>
  <c r="O28" i="9"/>
  <c r="N28" i="9"/>
  <c r="M28" i="9"/>
  <c r="L28" i="9"/>
  <c r="K28" i="9"/>
  <c r="J28" i="9"/>
  <c r="I28" i="9"/>
  <c r="H28" i="9"/>
  <c r="G28" i="9"/>
  <c r="F28" i="9"/>
  <c r="E28" i="9"/>
  <c r="D28" i="9"/>
  <c r="C28" i="9"/>
  <c r="S28" i="9" s="1"/>
  <c r="T28" i="9" s="1"/>
  <c r="B28" i="9"/>
  <c r="R27" i="9"/>
  <c r="Q27" i="9"/>
  <c r="P27" i="9"/>
  <c r="O27" i="9"/>
  <c r="N27" i="9"/>
  <c r="M27" i="9"/>
  <c r="L27" i="9"/>
  <c r="K27" i="9"/>
  <c r="J27" i="9"/>
  <c r="I27" i="9"/>
  <c r="H27" i="9"/>
  <c r="G27" i="9"/>
  <c r="F27" i="9"/>
  <c r="E27" i="9"/>
  <c r="D27" i="9"/>
  <c r="C27" i="9"/>
  <c r="B27" i="9"/>
  <c r="S27" i="9" s="1"/>
  <c r="R26" i="9"/>
  <c r="Q26" i="9"/>
  <c r="P26" i="9"/>
  <c r="O26" i="9"/>
  <c r="N26" i="9"/>
  <c r="M26" i="9"/>
  <c r="L26" i="9"/>
  <c r="K26" i="9"/>
  <c r="J26" i="9"/>
  <c r="I26" i="9"/>
  <c r="H26" i="9"/>
  <c r="G26" i="9"/>
  <c r="F26" i="9"/>
  <c r="E26" i="9"/>
  <c r="D26" i="9"/>
  <c r="C26" i="9"/>
  <c r="S26" i="9" s="1"/>
  <c r="T12" i="9" s="1"/>
  <c r="B26" i="9"/>
  <c r="R25" i="9"/>
  <c r="Q25" i="9"/>
  <c r="P25" i="9"/>
  <c r="O25" i="9"/>
  <c r="N25" i="9"/>
  <c r="M25" i="9"/>
  <c r="L25" i="9"/>
  <c r="K25" i="9"/>
  <c r="J25" i="9"/>
  <c r="I25" i="9"/>
  <c r="H25" i="9"/>
  <c r="G25" i="9"/>
  <c r="F25" i="9"/>
  <c r="E25" i="9"/>
  <c r="D25" i="9"/>
  <c r="C25" i="9"/>
  <c r="B25" i="9"/>
  <c r="S25" i="9" s="1"/>
  <c r="R24" i="9"/>
  <c r="Q24" i="9"/>
  <c r="P24" i="9"/>
  <c r="O24" i="9"/>
  <c r="O30" i="9" s="1"/>
  <c r="N24" i="9"/>
  <c r="M24" i="9"/>
  <c r="L24" i="9"/>
  <c r="K24" i="9"/>
  <c r="K30" i="9" s="1"/>
  <c r="J24" i="9"/>
  <c r="I24" i="9"/>
  <c r="H24" i="9"/>
  <c r="G24" i="9"/>
  <c r="G30" i="9" s="1"/>
  <c r="F24" i="9"/>
  <c r="E24" i="9"/>
  <c r="D24" i="9"/>
  <c r="C24" i="9"/>
  <c r="C30" i="9" s="1"/>
  <c r="B24" i="9"/>
  <c r="R23" i="9"/>
  <c r="Q23" i="9"/>
  <c r="P23" i="9"/>
  <c r="O23" i="9"/>
  <c r="N23" i="9"/>
  <c r="M23" i="9"/>
  <c r="L23" i="9"/>
  <c r="K23" i="9"/>
  <c r="J23" i="9"/>
  <c r="I23" i="9"/>
  <c r="H23" i="9"/>
  <c r="G23" i="9"/>
  <c r="F23" i="9"/>
  <c r="E23" i="9"/>
  <c r="D23" i="9"/>
  <c r="C23" i="9"/>
  <c r="B23" i="9"/>
  <c r="S23" i="9" s="1"/>
  <c r="T9" i="9" s="1"/>
  <c r="R22" i="9"/>
  <c r="Q22" i="9"/>
  <c r="Q30" i="9" s="1"/>
  <c r="P22" i="9"/>
  <c r="P30" i="9" s="1"/>
  <c r="O22" i="9"/>
  <c r="N22" i="9"/>
  <c r="M22" i="9"/>
  <c r="M30" i="9" s="1"/>
  <c r="L22" i="9"/>
  <c r="L30" i="9" s="1"/>
  <c r="K22" i="9"/>
  <c r="J22" i="9"/>
  <c r="I22" i="9"/>
  <c r="I30" i="9" s="1"/>
  <c r="H22" i="9"/>
  <c r="H30" i="9" s="1"/>
  <c r="G22" i="9"/>
  <c r="F22" i="9"/>
  <c r="E22" i="9"/>
  <c r="E30" i="9" s="1"/>
  <c r="D22" i="9"/>
  <c r="D30" i="9" s="1"/>
  <c r="C22" i="9"/>
  <c r="B22" i="9"/>
  <c r="S22" i="9" s="1"/>
  <c r="R21" i="9"/>
  <c r="Q21" i="9"/>
  <c r="P21" i="9"/>
  <c r="O21" i="9"/>
  <c r="N21" i="9"/>
  <c r="M21" i="9"/>
  <c r="L21" i="9"/>
  <c r="K21" i="9"/>
  <c r="J21" i="9"/>
  <c r="I21" i="9"/>
  <c r="H21" i="9"/>
  <c r="G21" i="9"/>
  <c r="F21" i="9"/>
  <c r="E21" i="9"/>
  <c r="D21" i="9"/>
  <c r="C21" i="9"/>
  <c r="B21" i="9"/>
  <c r="R18" i="9"/>
  <c r="Q18" i="9"/>
  <c r="P18" i="9"/>
  <c r="O18" i="9"/>
  <c r="N18" i="9"/>
  <c r="M18" i="9"/>
  <c r="L18" i="9"/>
  <c r="K18" i="9"/>
  <c r="J18" i="9"/>
  <c r="I18" i="9"/>
  <c r="H18" i="9"/>
  <c r="G18" i="9"/>
  <c r="F18" i="9"/>
  <c r="E18" i="9"/>
  <c r="D18" i="9"/>
  <c r="C18" i="9"/>
  <c r="B18" i="9"/>
  <c r="O14" i="9"/>
  <c r="N14" i="9"/>
  <c r="T13" i="9"/>
  <c r="S13" i="9"/>
  <c r="S12" i="9"/>
  <c r="V11" i="9"/>
  <c r="U11" i="9"/>
  <c r="S11" i="9"/>
  <c r="T11" i="9" s="1"/>
  <c r="T10" i="9"/>
  <c r="S10" i="9"/>
  <c r="S9" i="9"/>
  <c r="T8" i="9"/>
  <c r="S8" i="9"/>
  <c r="T3" i="9"/>
  <c r="S34" i="8"/>
  <c r="R34" i="8"/>
  <c r="Q34" i="8"/>
  <c r="P34" i="8"/>
  <c r="O34" i="8"/>
  <c r="N34" i="8"/>
  <c r="M34" i="8"/>
  <c r="L34" i="8"/>
  <c r="K34" i="8"/>
  <c r="J34" i="8"/>
  <c r="I34" i="8"/>
  <c r="H34" i="8"/>
  <c r="G34" i="8"/>
  <c r="F34" i="8"/>
  <c r="E34" i="8"/>
  <c r="D34" i="8"/>
  <c r="C34" i="8"/>
  <c r="B34" i="8"/>
  <c r="A34" i="8"/>
  <c r="A33" i="8"/>
  <c r="R30" i="8"/>
  <c r="N30" i="8"/>
  <c r="J30" i="8"/>
  <c r="F30" i="8"/>
  <c r="B30" i="8"/>
  <c r="R29" i="8"/>
  <c r="Q29" i="8"/>
  <c r="P29" i="8"/>
  <c r="O29" i="8"/>
  <c r="N29" i="8"/>
  <c r="M29" i="8"/>
  <c r="L29" i="8"/>
  <c r="K29" i="8"/>
  <c r="J29" i="8"/>
  <c r="I29" i="8"/>
  <c r="H29" i="8"/>
  <c r="G29" i="8"/>
  <c r="F29" i="8"/>
  <c r="E29" i="8"/>
  <c r="D29" i="8"/>
  <c r="C29" i="8"/>
  <c r="B29" i="8"/>
  <c r="S29" i="8" s="1"/>
  <c r="R28" i="8"/>
  <c r="Q28" i="8"/>
  <c r="P28" i="8"/>
  <c r="O28" i="8"/>
  <c r="N28" i="8"/>
  <c r="M28" i="8"/>
  <c r="L28" i="8"/>
  <c r="K28" i="8"/>
  <c r="J28" i="8"/>
  <c r="I28" i="8"/>
  <c r="H28" i="8"/>
  <c r="G28" i="8"/>
  <c r="F28" i="8"/>
  <c r="E28" i="8"/>
  <c r="D28" i="8"/>
  <c r="C28" i="8"/>
  <c r="S28" i="8" s="1"/>
  <c r="T28" i="8" s="1"/>
  <c r="B28" i="8"/>
  <c r="R27" i="8"/>
  <c r="Q27" i="8"/>
  <c r="P27" i="8"/>
  <c r="O27" i="8"/>
  <c r="N27" i="8"/>
  <c r="M27" i="8"/>
  <c r="L27" i="8"/>
  <c r="K27" i="8"/>
  <c r="J27" i="8"/>
  <c r="I27" i="8"/>
  <c r="H27" i="8"/>
  <c r="G27" i="8"/>
  <c r="F27" i="8"/>
  <c r="E27" i="8"/>
  <c r="D27" i="8"/>
  <c r="C27" i="8"/>
  <c r="B27" i="8"/>
  <c r="S27" i="8" s="1"/>
  <c r="R26" i="8"/>
  <c r="Q26" i="8"/>
  <c r="P26" i="8"/>
  <c r="O26" i="8"/>
  <c r="N26" i="8"/>
  <c r="M26" i="8"/>
  <c r="L26" i="8"/>
  <c r="K26" i="8"/>
  <c r="J26" i="8"/>
  <c r="I26" i="8"/>
  <c r="H26" i="8"/>
  <c r="G26" i="8"/>
  <c r="F26" i="8"/>
  <c r="E26" i="8"/>
  <c r="D26" i="8"/>
  <c r="C26" i="8"/>
  <c r="S26" i="8" s="1"/>
  <c r="T12" i="8" s="1"/>
  <c r="B26" i="8"/>
  <c r="R25" i="8"/>
  <c r="Q25" i="8"/>
  <c r="P25" i="8"/>
  <c r="O25" i="8"/>
  <c r="N25" i="8"/>
  <c r="M25" i="8"/>
  <c r="L25" i="8"/>
  <c r="K25" i="8"/>
  <c r="J25" i="8"/>
  <c r="I25" i="8"/>
  <c r="H25" i="8"/>
  <c r="G25" i="8"/>
  <c r="F25" i="8"/>
  <c r="E25" i="8"/>
  <c r="D25" i="8"/>
  <c r="C25" i="8"/>
  <c r="B25" i="8"/>
  <c r="S25" i="8" s="1"/>
  <c r="R24" i="8"/>
  <c r="Q24" i="8"/>
  <c r="P24" i="8"/>
  <c r="O24" i="8"/>
  <c r="O30" i="8" s="1"/>
  <c r="N24" i="8"/>
  <c r="M24" i="8"/>
  <c r="L24" i="8"/>
  <c r="K24" i="8"/>
  <c r="K30" i="8" s="1"/>
  <c r="J24" i="8"/>
  <c r="I24" i="8"/>
  <c r="H24" i="8"/>
  <c r="G24" i="8"/>
  <c r="G30" i="8" s="1"/>
  <c r="F24" i="8"/>
  <c r="E24" i="8"/>
  <c r="D24" i="8"/>
  <c r="C24" i="8"/>
  <c r="C30" i="8" s="1"/>
  <c r="B24" i="8"/>
  <c r="R23" i="8"/>
  <c r="Q23" i="8"/>
  <c r="P23" i="8"/>
  <c r="O23" i="8"/>
  <c r="N23" i="8"/>
  <c r="M23" i="8"/>
  <c r="L23" i="8"/>
  <c r="K23" i="8"/>
  <c r="J23" i="8"/>
  <c r="I23" i="8"/>
  <c r="H23" i="8"/>
  <c r="G23" i="8"/>
  <c r="F23" i="8"/>
  <c r="E23" i="8"/>
  <c r="D23" i="8"/>
  <c r="C23" i="8"/>
  <c r="B23" i="8"/>
  <c r="S23" i="8" s="1"/>
  <c r="T9" i="8" s="1"/>
  <c r="R22" i="8"/>
  <c r="Q22" i="8"/>
  <c r="Q30" i="8" s="1"/>
  <c r="P22" i="8"/>
  <c r="P30" i="8" s="1"/>
  <c r="O22" i="8"/>
  <c r="N22" i="8"/>
  <c r="M22" i="8"/>
  <c r="M30" i="8" s="1"/>
  <c r="L22" i="8"/>
  <c r="L30" i="8" s="1"/>
  <c r="K22" i="8"/>
  <c r="J22" i="8"/>
  <c r="I22" i="8"/>
  <c r="I30" i="8" s="1"/>
  <c r="H22" i="8"/>
  <c r="H30" i="8" s="1"/>
  <c r="G22" i="8"/>
  <c r="F22" i="8"/>
  <c r="E22" i="8"/>
  <c r="E30" i="8" s="1"/>
  <c r="D22" i="8"/>
  <c r="D30" i="8" s="1"/>
  <c r="C22" i="8"/>
  <c r="B22" i="8"/>
  <c r="S22" i="8" s="1"/>
  <c r="R21" i="8"/>
  <c r="Q21" i="8"/>
  <c r="P21" i="8"/>
  <c r="O21" i="8"/>
  <c r="N21" i="8"/>
  <c r="M21" i="8"/>
  <c r="L21" i="8"/>
  <c r="K21" i="8"/>
  <c r="J21" i="8"/>
  <c r="I21" i="8"/>
  <c r="H21" i="8"/>
  <c r="G21" i="8"/>
  <c r="F21" i="8"/>
  <c r="E21" i="8"/>
  <c r="D21" i="8"/>
  <c r="C21" i="8"/>
  <c r="B21" i="8"/>
  <c r="R18" i="8"/>
  <c r="Q18" i="8"/>
  <c r="P18" i="8"/>
  <c r="O18" i="8"/>
  <c r="N18" i="8"/>
  <c r="M18" i="8"/>
  <c r="L18" i="8"/>
  <c r="K18" i="8"/>
  <c r="J18" i="8"/>
  <c r="I18" i="8"/>
  <c r="H18" i="8"/>
  <c r="G18" i="8"/>
  <c r="F18" i="8"/>
  <c r="E18" i="8"/>
  <c r="D18" i="8"/>
  <c r="C18" i="8"/>
  <c r="B18" i="8"/>
  <c r="O14" i="8"/>
  <c r="N14" i="8"/>
  <c r="T13" i="8"/>
  <c r="S13" i="8"/>
  <c r="S12" i="8"/>
  <c r="V11" i="8"/>
  <c r="U11" i="8"/>
  <c r="S11" i="8"/>
  <c r="T11" i="8" s="1"/>
  <c r="T10" i="8"/>
  <c r="S10" i="8"/>
  <c r="S9" i="8"/>
  <c r="T8" i="8"/>
  <c r="S8" i="8"/>
  <c r="T3" i="8"/>
  <c r="S34" i="6"/>
  <c r="R34" i="6"/>
  <c r="Q34" i="6"/>
  <c r="P34" i="6"/>
  <c r="O34" i="6"/>
  <c r="N34" i="6"/>
  <c r="M34" i="6"/>
  <c r="L34" i="6"/>
  <c r="K34" i="6"/>
  <c r="J34" i="6"/>
  <c r="I34" i="6"/>
  <c r="H34" i="6"/>
  <c r="G34" i="6"/>
  <c r="F34" i="6"/>
  <c r="E34" i="6"/>
  <c r="D34" i="6"/>
  <c r="C34" i="6"/>
  <c r="B34" i="6"/>
  <c r="A34" i="6"/>
  <c r="A33" i="6"/>
  <c r="R30" i="6"/>
  <c r="N30" i="6"/>
  <c r="J30" i="6"/>
  <c r="F30" i="6"/>
  <c r="B30" i="6"/>
  <c r="R29" i="6"/>
  <c r="Q29" i="6"/>
  <c r="P29" i="6"/>
  <c r="O29" i="6"/>
  <c r="N29" i="6"/>
  <c r="M29" i="6"/>
  <c r="L29" i="6"/>
  <c r="K29" i="6"/>
  <c r="J29" i="6"/>
  <c r="I29" i="6"/>
  <c r="H29" i="6"/>
  <c r="G29" i="6"/>
  <c r="F29" i="6"/>
  <c r="E29" i="6"/>
  <c r="D29" i="6"/>
  <c r="C29" i="6"/>
  <c r="B29" i="6"/>
  <c r="S29" i="6" s="1"/>
  <c r="R28" i="6"/>
  <c r="Q28" i="6"/>
  <c r="P28" i="6"/>
  <c r="O28" i="6"/>
  <c r="N28" i="6"/>
  <c r="M28" i="6"/>
  <c r="L28" i="6"/>
  <c r="K28" i="6"/>
  <c r="J28" i="6"/>
  <c r="I28" i="6"/>
  <c r="H28" i="6"/>
  <c r="G28" i="6"/>
  <c r="F28" i="6"/>
  <c r="E28" i="6"/>
  <c r="D28" i="6"/>
  <c r="C28" i="6"/>
  <c r="S28" i="6" s="1"/>
  <c r="T28" i="6" s="1"/>
  <c r="B28" i="6"/>
  <c r="R27" i="6"/>
  <c r="Q27" i="6"/>
  <c r="P27" i="6"/>
  <c r="O27" i="6"/>
  <c r="N27" i="6"/>
  <c r="M27" i="6"/>
  <c r="L27" i="6"/>
  <c r="K27" i="6"/>
  <c r="J27" i="6"/>
  <c r="I27" i="6"/>
  <c r="H27" i="6"/>
  <c r="G27" i="6"/>
  <c r="F27" i="6"/>
  <c r="E27" i="6"/>
  <c r="D27" i="6"/>
  <c r="C27" i="6"/>
  <c r="B27" i="6"/>
  <c r="S27" i="6" s="1"/>
  <c r="R26" i="6"/>
  <c r="Q26" i="6"/>
  <c r="P26" i="6"/>
  <c r="O26" i="6"/>
  <c r="N26" i="6"/>
  <c r="M26" i="6"/>
  <c r="L26" i="6"/>
  <c r="K26" i="6"/>
  <c r="J26" i="6"/>
  <c r="I26" i="6"/>
  <c r="H26" i="6"/>
  <c r="G26" i="6"/>
  <c r="F26" i="6"/>
  <c r="E26" i="6"/>
  <c r="D26" i="6"/>
  <c r="C26" i="6"/>
  <c r="S26" i="6" s="1"/>
  <c r="T12" i="6" s="1"/>
  <c r="B26" i="6"/>
  <c r="R25" i="6"/>
  <c r="Q25" i="6"/>
  <c r="P25" i="6"/>
  <c r="O25" i="6"/>
  <c r="N25" i="6"/>
  <c r="M25" i="6"/>
  <c r="L25" i="6"/>
  <c r="K25" i="6"/>
  <c r="J25" i="6"/>
  <c r="I25" i="6"/>
  <c r="H25" i="6"/>
  <c r="G25" i="6"/>
  <c r="F25" i="6"/>
  <c r="E25" i="6"/>
  <c r="D25" i="6"/>
  <c r="C25" i="6"/>
  <c r="B25" i="6"/>
  <c r="S25" i="6" s="1"/>
  <c r="R24" i="6"/>
  <c r="Q24" i="6"/>
  <c r="P24" i="6"/>
  <c r="O24" i="6"/>
  <c r="N24" i="6"/>
  <c r="M24" i="6"/>
  <c r="L24" i="6"/>
  <c r="K24" i="6"/>
  <c r="J24" i="6"/>
  <c r="I24" i="6"/>
  <c r="H24" i="6"/>
  <c r="G24" i="6"/>
  <c r="F24" i="6"/>
  <c r="E24" i="6"/>
  <c r="D24" i="6"/>
  <c r="C24" i="6"/>
  <c r="S24" i="6" s="1"/>
  <c r="B24" i="6"/>
  <c r="R23" i="6"/>
  <c r="Q23" i="6"/>
  <c r="P23" i="6"/>
  <c r="O23" i="6"/>
  <c r="N23" i="6"/>
  <c r="M23" i="6"/>
  <c r="L23" i="6"/>
  <c r="K23" i="6"/>
  <c r="J23" i="6"/>
  <c r="I23" i="6"/>
  <c r="H23" i="6"/>
  <c r="G23" i="6"/>
  <c r="F23" i="6"/>
  <c r="E23" i="6"/>
  <c r="D23" i="6"/>
  <c r="C23" i="6"/>
  <c r="B23" i="6"/>
  <c r="S23" i="6" s="1"/>
  <c r="T9" i="6" s="1"/>
  <c r="R22" i="6"/>
  <c r="Q22" i="6"/>
  <c r="Q30" i="6" s="1"/>
  <c r="P22" i="6"/>
  <c r="P30" i="6" s="1"/>
  <c r="O22" i="6"/>
  <c r="O30" i="6" s="1"/>
  <c r="N22" i="6"/>
  <c r="M22" i="6"/>
  <c r="M30" i="6" s="1"/>
  <c r="L22" i="6"/>
  <c r="L30" i="6" s="1"/>
  <c r="K22" i="6"/>
  <c r="K30" i="6" s="1"/>
  <c r="J22" i="6"/>
  <c r="I22" i="6"/>
  <c r="I30" i="6" s="1"/>
  <c r="H22" i="6"/>
  <c r="H30" i="6" s="1"/>
  <c r="G22" i="6"/>
  <c r="G30" i="6" s="1"/>
  <c r="F22" i="6"/>
  <c r="E22" i="6"/>
  <c r="E30" i="6" s="1"/>
  <c r="D22" i="6"/>
  <c r="D30" i="6" s="1"/>
  <c r="C22" i="6"/>
  <c r="S22" i="6" s="1"/>
  <c r="T22" i="6" s="1"/>
  <c r="T30" i="6" s="1"/>
  <c r="B22" i="6"/>
  <c r="R21" i="6"/>
  <c r="Q21" i="6"/>
  <c r="P21" i="6"/>
  <c r="O21" i="6"/>
  <c r="N21" i="6"/>
  <c r="M21" i="6"/>
  <c r="L21" i="6"/>
  <c r="K21" i="6"/>
  <c r="J21" i="6"/>
  <c r="I21" i="6"/>
  <c r="H21" i="6"/>
  <c r="G21" i="6"/>
  <c r="F21" i="6"/>
  <c r="E21" i="6"/>
  <c r="D21" i="6"/>
  <c r="C21" i="6"/>
  <c r="B21" i="6"/>
  <c r="R18" i="6"/>
  <c r="Q18" i="6"/>
  <c r="P18" i="6"/>
  <c r="O18" i="6"/>
  <c r="N18" i="6"/>
  <c r="M18" i="6"/>
  <c r="L18" i="6"/>
  <c r="K18" i="6"/>
  <c r="J18" i="6"/>
  <c r="I18" i="6"/>
  <c r="H18" i="6"/>
  <c r="G18" i="6"/>
  <c r="F18" i="6"/>
  <c r="E18" i="6"/>
  <c r="D18" i="6"/>
  <c r="C18" i="6"/>
  <c r="B18" i="6"/>
  <c r="O14" i="6"/>
  <c r="N14" i="6"/>
  <c r="T13" i="6"/>
  <c r="S13" i="6"/>
  <c r="S12" i="6"/>
  <c r="V11" i="6"/>
  <c r="U11" i="6"/>
  <c r="S11" i="6"/>
  <c r="T11" i="6" s="1"/>
  <c r="T10" i="6"/>
  <c r="S10" i="6"/>
  <c r="S9" i="6"/>
  <c r="T8" i="6"/>
  <c r="S8" i="6"/>
  <c r="T3" i="6"/>
  <c r="S34" i="5"/>
  <c r="R34" i="5"/>
  <c r="Q34" i="5"/>
  <c r="P34" i="5"/>
  <c r="O34" i="5"/>
  <c r="N34" i="5"/>
  <c r="M34" i="5"/>
  <c r="L34" i="5"/>
  <c r="K34" i="5"/>
  <c r="J34" i="5"/>
  <c r="I34" i="5"/>
  <c r="H34" i="5"/>
  <c r="G34" i="5"/>
  <c r="F34" i="5"/>
  <c r="E34" i="5"/>
  <c r="D34" i="5"/>
  <c r="C34" i="5"/>
  <c r="B34" i="5"/>
  <c r="A34" i="5"/>
  <c r="A33" i="5"/>
  <c r="R30" i="5"/>
  <c r="N30" i="5"/>
  <c r="J30" i="5"/>
  <c r="F30" i="5"/>
  <c r="B30" i="5"/>
  <c r="R29" i="5"/>
  <c r="Q29" i="5"/>
  <c r="P29" i="5"/>
  <c r="O29" i="5"/>
  <c r="N29" i="5"/>
  <c r="M29" i="5"/>
  <c r="L29" i="5"/>
  <c r="K29" i="5"/>
  <c r="J29" i="5"/>
  <c r="I29" i="5"/>
  <c r="H29" i="5"/>
  <c r="G29" i="5"/>
  <c r="F29" i="5"/>
  <c r="E29" i="5"/>
  <c r="D29" i="5"/>
  <c r="C29" i="5"/>
  <c r="B29" i="5"/>
  <c r="S29" i="5" s="1"/>
  <c r="R28" i="5"/>
  <c r="Q28" i="5"/>
  <c r="P28" i="5"/>
  <c r="O28" i="5"/>
  <c r="N28" i="5"/>
  <c r="M28" i="5"/>
  <c r="L28" i="5"/>
  <c r="K28" i="5"/>
  <c r="J28" i="5"/>
  <c r="I28" i="5"/>
  <c r="H28" i="5"/>
  <c r="G28" i="5"/>
  <c r="F28" i="5"/>
  <c r="E28" i="5"/>
  <c r="D28" i="5"/>
  <c r="C28" i="5"/>
  <c r="S28" i="5" s="1"/>
  <c r="T28" i="5" s="1"/>
  <c r="B28" i="5"/>
  <c r="R27" i="5"/>
  <c r="Q27" i="5"/>
  <c r="P27" i="5"/>
  <c r="O27" i="5"/>
  <c r="N27" i="5"/>
  <c r="M27" i="5"/>
  <c r="L27" i="5"/>
  <c r="K27" i="5"/>
  <c r="J27" i="5"/>
  <c r="I27" i="5"/>
  <c r="H27" i="5"/>
  <c r="G27" i="5"/>
  <c r="F27" i="5"/>
  <c r="E27" i="5"/>
  <c r="D27" i="5"/>
  <c r="C27" i="5"/>
  <c r="B27" i="5"/>
  <c r="S27" i="5" s="1"/>
  <c r="R26" i="5"/>
  <c r="Q26" i="5"/>
  <c r="P26" i="5"/>
  <c r="O26" i="5"/>
  <c r="N26" i="5"/>
  <c r="M26" i="5"/>
  <c r="L26" i="5"/>
  <c r="K26" i="5"/>
  <c r="J26" i="5"/>
  <c r="I26" i="5"/>
  <c r="H26" i="5"/>
  <c r="G26" i="5"/>
  <c r="F26" i="5"/>
  <c r="E26" i="5"/>
  <c r="D26" i="5"/>
  <c r="C26" i="5"/>
  <c r="S26" i="5" s="1"/>
  <c r="T12" i="5" s="1"/>
  <c r="B26" i="5"/>
  <c r="R25" i="5"/>
  <c r="Q25" i="5"/>
  <c r="P25" i="5"/>
  <c r="O25" i="5"/>
  <c r="N25" i="5"/>
  <c r="M25" i="5"/>
  <c r="L25" i="5"/>
  <c r="K25" i="5"/>
  <c r="J25" i="5"/>
  <c r="I25" i="5"/>
  <c r="H25" i="5"/>
  <c r="G25" i="5"/>
  <c r="F25" i="5"/>
  <c r="E25" i="5"/>
  <c r="D25" i="5"/>
  <c r="C25" i="5"/>
  <c r="B25" i="5"/>
  <c r="S25" i="5" s="1"/>
  <c r="R24" i="5"/>
  <c r="Q24" i="5"/>
  <c r="P24" i="5"/>
  <c r="O24" i="5"/>
  <c r="N24" i="5"/>
  <c r="M24" i="5"/>
  <c r="L24" i="5"/>
  <c r="K24" i="5"/>
  <c r="J24" i="5"/>
  <c r="I24" i="5"/>
  <c r="H24" i="5"/>
  <c r="G24" i="5"/>
  <c r="F24" i="5"/>
  <c r="E24" i="5"/>
  <c r="D24" i="5"/>
  <c r="C24" i="5"/>
  <c r="S24" i="5" s="1"/>
  <c r="B24" i="5"/>
  <c r="R23" i="5"/>
  <c r="Q23" i="5"/>
  <c r="P23" i="5"/>
  <c r="O23" i="5"/>
  <c r="N23" i="5"/>
  <c r="M23" i="5"/>
  <c r="L23" i="5"/>
  <c r="K23" i="5"/>
  <c r="J23" i="5"/>
  <c r="I23" i="5"/>
  <c r="H23" i="5"/>
  <c r="G23" i="5"/>
  <c r="F23" i="5"/>
  <c r="E23" i="5"/>
  <c r="D23" i="5"/>
  <c r="C23" i="5"/>
  <c r="B23" i="5"/>
  <c r="S23" i="5" s="1"/>
  <c r="T9" i="5" s="1"/>
  <c r="R22" i="5"/>
  <c r="Q22" i="5"/>
  <c r="Q30" i="5" s="1"/>
  <c r="P22" i="5"/>
  <c r="P30" i="5" s="1"/>
  <c r="O22" i="5"/>
  <c r="O30" i="5" s="1"/>
  <c r="N22" i="5"/>
  <c r="M22" i="5"/>
  <c r="M30" i="5" s="1"/>
  <c r="L22" i="5"/>
  <c r="L30" i="5" s="1"/>
  <c r="K22" i="5"/>
  <c r="K30" i="5" s="1"/>
  <c r="J22" i="5"/>
  <c r="I22" i="5"/>
  <c r="I30" i="5" s="1"/>
  <c r="H22" i="5"/>
  <c r="H30" i="5" s="1"/>
  <c r="G22" i="5"/>
  <c r="G30" i="5" s="1"/>
  <c r="F22" i="5"/>
  <c r="E22" i="5"/>
  <c r="E30" i="5" s="1"/>
  <c r="D22" i="5"/>
  <c r="D30" i="5" s="1"/>
  <c r="C22" i="5"/>
  <c r="C30" i="5" s="1"/>
  <c r="B22" i="5"/>
  <c r="S22" i="5" s="1"/>
  <c r="R21" i="5"/>
  <c r="Q21" i="5"/>
  <c r="P21" i="5"/>
  <c r="O21" i="5"/>
  <c r="N21" i="5"/>
  <c r="M21" i="5"/>
  <c r="L21" i="5"/>
  <c r="K21" i="5"/>
  <c r="J21" i="5"/>
  <c r="I21" i="5"/>
  <c r="H21" i="5"/>
  <c r="G21" i="5"/>
  <c r="F21" i="5"/>
  <c r="E21" i="5"/>
  <c r="D21" i="5"/>
  <c r="C21" i="5"/>
  <c r="B21" i="5"/>
  <c r="R18" i="5"/>
  <c r="Q18" i="5"/>
  <c r="P18" i="5"/>
  <c r="O18" i="5"/>
  <c r="N18" i="5"/>
  <c r="M18" i="5"/>
  <c r="L18" i="5"/>
  <c r="K18" i="5"/>
  <c r="J18" i="5"/>
  <c r="I18" i="5"/>
  <c r="H18" i="5"/>
  <c r="G18" i="5"/>
  <c r="F18" i="5"/>
  <c r="E18" i="5"/>
  <c r="D18" i="5"/>
  <c r="C18" i="5"/>
  <c r="B18" i="5"/>
  <c r="O14" i="5"/>
  <c r="N14" i="5"/>
  <c r="T13" i="5"/>
  <c r="S13" i="5"/>
  <c r="S12" i="5"/>
  <c r="V11" i="5"/>
  <c r="U11" i="5"/>
  <c r="S11" i="5"/>
  <c r="T11" i="5" s="1"/>
  <c r="T10" i="5"/>
  <c r="S10" i="5"/>
  <c r="S9" i="5"/>
  <c r="T8" i="5"/>
  <c r="S8" i="5"/>
  <c r="T3" i="5"/>
  <c r="S34" i="3"/>
  <c r="R34" i="3"/>
  <c r="Q34" i="3"/>
  <c r="P34" i="3"/>
  <c r="O34" i="3"/>
  <c r="N34" i="3"/>
  <c r="M34" i="3"/>
  <c r="L34" i="3"/>
  <c r="K34" i="3"/>
  <c r="J34" i="3"/>
  <c r="I34" i="3"/>
  <c r="H34" i="3"/>
  <c r="G34" i="3"/>
  <c r="F34" i="3"/>
  <c r="E34" i="3"/>
  <c r="D34" i="3"/>
  <c r="C34" i="3"/>
  <c r="B34" i="3"/>
  <c r="A34" i="3"/>
  <c r="A33" i="3"/>
  <c r="R30" i="3"/>
  <c r="N30" i="3"/>
  <c r="J30" i="3"/>
  <c r="F30" i="3"/>
  <c r="B30" i="3"/>
  <c r="R29" i="3"/>
  <c r="Q29" i="3"/>
  <c r="P29" i="3"/>
  <c r="O29" i="3"/>
  <c r="N29" i="3"/>
  <c r="M29" i="3"/>
  <c r="L29" i="3"/>
  <c r="K29" i="3"/>
  <c r="J29" i="3"/>
  <c r="I29" i="3"/>
  <c r="H29" i="3"/>
  <c r="G29" i="3"/>
  <c r="F29" i="3"/>
  <c r="E29" i="3"/>
  <c r="D29" i="3"/>
  <c r="C29" i="3"/>
  <c r="B29" i="3"/>
  <c r="S29" i="3" s="1"/>
  <c r="R28" i="3"/>
  <c r="Q28" i="3"/>
  <c r="P28" i="3"/>
  <c r="O28" i="3"/>
  <c r="N28" i="3"/>
  <c r="M28" i="3"/>
  <c r="L28" i="3"/>
  <c r="K28" i="3"/>
  <c r="J28" i="3"/>
  <c r="I28" i="3"/>
  <c r="H28" i="3"/>
  <c r="G28" i="3"/>
  <c r="F28" i="3"/>
  <c r="E28" i="3"/>
  <c r="D28" i="3"/>
  <c r="C28" i="3"/>
  <c r="S28" i="3" s="1"/>
  <c r="T28" i="3" s="1"/>
  <c r="B28" i="3"/>
  <c r="R27" i="3"/>
  <c r="Q27" i="3"/>
  <c r="P27" i="3"/>
  <c r="O27" i="3"/>
  <c r="N27" i="3"/>
  <c r="M27" i="3"/>
  <c r="L27" i="3"/>
  <c r="K27" i="3"/>
  <c r="J27" i="3"/>
  <c r="I27" i="3"/>
  <c r="H27" i="3"/>
  <c r="G27" i="3"/>
  <c r="F27" i="3"/>
  <c r="E27" i="3"/>
  <c r="D27" i="3"/>
  <c r="C27" i="3"/>
  <c r="S27" i="3" s="1"/>
  <c r="B27" i="3"/>
  <c r="R26" i="3"/>
  <c r="Q26" i="3"/>
  <c r="P26" i="3"/>
  <c r="O26" i="3"/>
  <c r="N26" i="3"/>
  <c r="M26" i="3"/>
  <c r="L26" i="3"/>
  <c r="K26" i="3"/>
  <c r="J26" i="3"/>
  <c r="I26" i="3"/>
  <c r="H26" i="3"/>
  <c r="G26" i="3"/>
  <c r="F26" i="3"/>
  <c r="E26" i="3"/>
  <c r="D26" i="3"/>
  <c r="C26" i="3"/>
  <c r="S26" i="3" s="1"/>
  <c r="T12" i="3" s="1"/>
  <c r="B26" i="3"/>
  <c r="R25" i="3"/>
  <c r="Q25" i="3"/>
  <c r="P25" i="3"/>
  <c r="O25" i="3"/>
  <c r="N25" i="3"/>
  <c r="M25" i="3"/>
  <c r="L25" i="3"/>
  <c r="K25" i="3"/>
  <c r="J25" i="3"/>
  <c r="I25" i="3"/>
  <c r="H25" i="3"/>
  <c r="G25" i="3"/>
  <c r="F25" i="3"/>
  <c r="E25" i="3"/>
  <c r="D25" i="3"/>
  <c r="C25" i="3"/>
  <c r="S25" i="3" s="1"/>
  <c r="B25" i="3"/>
  <c r="R24" i="3"/>
  <c r="Q24" i="3"/>
  <c r="P24" i="3"/>
  <c r="O24" i="3"/>
  <c r="N24" i="3"/>
  <c r="M24" i="3"/>
  <c r="L24" i="3"/>
  <c r="K24" i="3"/>
  <c r="J24" i="3"/>
  <c r="I24" i="3"/>
  <c r="H24" i="3"/>
  <c r="G24" i="3"/>
  <c r="F24" i="3"/>
  <c r="E24" i="3"/>
  <c r="D24" i="3"/>
  <c r="C24" i="3"/>
  <c r="S24" i="3" s="1"/>
  <c r="B24" i="3"/>
  <c r="R23" i="3"/>
  <c r="Q23" i="3"/>
  <c r="P23" i="3"/>
  <c r="O23" i="3"/>
  <c r="N23" i="3"/>
  <c r="M23" i="3"/>
  <c r="L23" i="3"/>
  <c r="K23" i="3"/>
  <c r="J23" i="3"/>
  <c r="I23" i="3"/>
  <c r="H23" i="3"/>
  <c r="G23" i="3"/>
  <c r="F23" i="3"/>
  <c r="E23" i="3"/>
  <c r="D23" i="3"/>
  <c r="C23" i="3"/>
  <c r="S23" i="3" s="1"/>
  <c r="T9" i="3" s="1"/>
  <c r="B23" i="3"/>
  <c r="R22" i="3"/>
  <c r="Q22" i="3"/>
  <c r="Q30" i="3" s="1"/>
  <c r="P22" i="3"/>
  <c r="P30" i="3" s="1"/>
  <c r="O22" i="3"/>
  <c r="O30" i="3" s="1"/>
  <c r="N22" i="3"/>
  <c r="M22" i="3"/>
  <c r="M30" i="3" s="1"/>
  <c r="L22" i="3"/>
  <c r="L30" i="3" s="1"/>
  <c r="K22" i="3"/>
  <c r="K30" i="3" s="1"/>
  <c r="J22" i="3"/>
  <c r="I22" i="3"/>
  <c r="I30" i="3" s="1"/>
  <c r="H22" i="3"/>
  <c r="H30" i="3" s="1"/>
  <c r="G22" i="3"/>
  <c r="G30" i="3" s="1"/>
  <c r="F22" i="3"/>
  <c r="E22" i="3"/>
  <c r="E30" i="3" s="1"/>
  <c r="D22" i="3"/>
  <c r="D30" i="3" s="1"/>
  <c r="C22" i="3"/>
  <c r="C30" i="3" s="1"/>
  <c r="B22" i="3"/>
  <c r="S22" i="3" s="1"/>
  <c r="R21" i="3"/>
  <c r="Q21" i="3"/>
  <c r="P21" i="3"/>
  <c r="O21" i="3"/>
  <c r="N21" i="3"/>
  <c r="M21" i="3"/>
  <c r="L21" i="3"/>
  <c r="K21" i="3"/>
  <c r="J21" i="3"/>
  <c r="I21" i="3"/>
  <c r="H21" i="3"/>
  <c r="G21" i="3"/>
  <c r="F21" i="3"/>
  <c r="E21" i="3"/>
  <c r="D21" i="3"/>
  <c r="C21" i="3"/>
  <c r="B21" i="3"/>
  <c r="R18" i="3"/>
  <c r="Q18" i="3"/>
  <c r="P18" i="3"/>
  <c r="O18" i="3"/>
  <c r="N18" i="3"/>
  <c r="M18" i="3"/>
  <c r="L18" i="3"/>
  <c r="K18" i="3"/>
  <c r="J18" i="3"/>
  <c r="I18" i="3"/>
  <c r="H18" i="3"/>
  <c r="G18" i="3"/>
  <c r="F18" i="3"/>
  <c r="E18" i="3"/>
  <c r="D18" i="3"/>
  <c r="C18" i="3"/>
  <c r="B18" i="3"/>
  <c r="O14" i="3"/>
  <c r="N14" i="3"/>
  <c r="T13" i="3"/>
  <c r="S13" i="3"/>
  <c r="S12" i="3"/>
  <c r="V11" i="3"/>
  <c r="T11" i="3" s="1"/>
  <c r="U11" i="3"/>
  <c r="S11" i="3"/>
  <c r="T10" i="3"/>
  <c r="S10" i="3"/>
  <c r="S9" i="3"/>
  <c r="T8" i="3"/>
  <c r="S8" i="3"/>
  <c r="T3" i="3"/>
  <c r="S34" i="4"/>
  <c r="R34" i="4"/>
  <c r="Q34" i="4"/>
  <c r="P34" i="4"/>
  <c r="O34" i="4"/>
  <c r="N34" i="4"/>
  <c r="M34" i="4"/>
  <c r="L34" i="4"/>
  <c r="K34" i="4"/>
  <c r="J34" i="4"/>
  <c r="I34" i="4"/>
  <c r="H34" i="4"/>
  <c r="G34" i="4"/>
  <c r="F34" i="4"/>
  <c r="E34" i="4"/>
  <c r="D34" i="4"/>
  <c r="C34" i="4"/>
  <c r="B34" i="4"/>
  <c r="A34" i="4"/>
  <c r="A33" i="4"/>
  <c r="R30" i="4"/>
  <c r="N30" i="4"/>
  <c r="J30" i="4"/>
  <c r="F30" i="4"/>
  <c r="B30" i="4"/>
  <c r="R29" i="4"/>
  <c r="Q29" i="4"/>
  <c r="P29" i="4"/>
  <c r="O29" i="4"/>
  <c r="N29" i="4"/>
  <c r="M29" i="4"/>
  <c r="L29" i="4"/>
  <c r="K29" i="4"/>
  <c r="J29" i="4"/>
  <c r="I29" i="4"/>
  <c r="H29" i="4"/>
  <c r="G29" i="4"/>
  <c r="F29" i="4"/>
  <c r="E29" i="4"/>
  <c r="D29" i="4"/>
  <c r="C29" i="4"/>
  <c r="B29" i="4"/>
  <c r="S29" i="4" s="1"/>
  <c r="R28" i="4"/>
  <c r="Q28" i="4"/>
  <c r="P28" i="4"/>
  <c r="O28" i="4"/>
  <c r="N28" i="4"/>
  <c r="M28" i="4"/>
  <c r="L28" i="4"/>
  <c r="K28" i="4"/>
  <c r="J28" i="4"/>
  <c r="I28" i="4"/>
  <c r="H28" i="4"/>
  <c r="G28" i="4"/>
  <c r="F28" i="4"/>
  <c r="E28" i="4"/>
  <c r="D28" i="4"/>
  <c r="C28" i="4"/>
  <c r="S28" i="4" s="1"/>
  <c r="T28" i="4" s="1"/>
  <c r="B28" i="4"/>
  <c r="R27" i="4"/>
  <c r="Q27" i="4"/>
  <c r="P27" i="4"/>
  <c r="O27" i="4"/>
  <c r="N27" i="4"/>
  <c r="M27" i="4"/>
  <c r="L27" i="4"/>
  <c r="K27" i="4"/>
  <c r="J27" i="4"/>
  <c r="I27" i="4"/>
  <c r="H27" i="4"/>
  <c r="G27" i="4"/>
  <c r="F27" i="4"/>
  <c r="E27" i="4"/>
  <c r="D27" i="4"/>
  <c r="C27" i="4"/>
  <c r="B27" i="4"/>
  <c r="S27" i="4" s="1"/>
  <c r="R26" i="4"/>
  <c r="Q26" i="4"/>
  <c r="P26" i="4"/>
  <c r="O26" i="4"/>
  <c r="N26" i="4"/>
  <c r="M26" i="4"/>
  <c r="L26" i="4"/>
  <c r="K26" i="4"/>
  <c r="J26" i="4"/>
  <c r="I26" i="4"/>
  <c r="H26" i="4"/>
  <c r="G26" i="4"/>
  <c r="F26" i="4"/>
  <c r="E26" i="4"/>
  <c r="D26" i="4"/>
  <c r="C26" i="4"/>
  <c r="S26" i="4" s="1"/>
  <c r="T12" i="4" s="1"/>
  <c r="B26" i="4"/>
  <c r="R25" i="4"/>
  <c r="Q25" i="4"/>
  <c r="P25" i="4"/>
  <c r="O25" i="4"/>
  <c r="N25" i="4"/>
  <c r="M25" i="4"/>
  <c r="L25" i="4"/>
  <c r="K25" i="4"/>
  <c r="J25" i="4"/>
  <c r="I25" i="4"/>
  <c r="H25" i="4"/>
  <c r="G25" i="4"/>
  <c r="F25" i="4"/>
  <c r="E25" i="4"/>
  <c r="D25" i="4"/>
  <c r="C25" i="4"/>
  <c r="B25" i="4"/>
  <c r="S25" i="4" s="1"/>
  <c r="R24" i="4"/>
  <c r="Q24" i="4"/>
  <c r="P24" i="4"/>
  <c r="O24" i="4"/>
  <c r="N24" i="4"/>
  <c r="M24" i="4"/>
  <c r="L24" i="4"/>
  <c r="K24" i="4"/>
  <c r="J24" i="4"/>
  <c r="I24" i="4"/>
  <c r="H24" i="4"/>
  <c r="G24" i="4"/>
  <c r="F24" i="4"/>
  <c r="E24" i="4"/>
  <c r="D24" i="4"/>
  <c r="C24" i="4"/>
  <c r="S24" i="4" s="1"/>
  <c r="B24" i="4"/>
  <c r="R23" i="4"/>
  <c r="Q23" i="4"/>
  <c r="P23" i="4"/>
  <c r="O23" i="4"/>
  <c r="N23" i="4"/>
  <c r="M23" i="4"/>
  <c r="L23" i="4"/>
  <c r="K23" i="4"/>
  <c r="J23" i="4"/>
  <c r="I23" i="4"/>
  <c r="H23" i="4"/>
  <c r="G23" i="4"/>
  <c r="F23" i="4"/>
  <c r="E23" i="4"/>
  <c r="D23" i="4"/>
  <c r="C23" i="4"/>
  <c r="B23" i="4"/>
  <c r="S23" i="4" s="1"/>
  <c r="T9" i="4" s="1"/>
  <c r="R22" i="4"/>
  <c r="Q22" i="4"/>
  <c r="Q30" i="4" s="1"/>
  <c r="P22" i="4"/>
  <c r="P30" i="4" s="1"/>
  <c r="O22" i="4"/>
  <c r="O30" i="4" s="1"/>
  <c r="N22" i="4"/>
  <c r="M22" i="4"/>
  <c r="M30" i="4" s="1"/>
  <c r="L22" i="4"/>
  <c r="L30" i="4" s="1"/>
  <c r="K22" i="4"/>
  <c r="K30" i="4" s="1"/>
  <c r="J22" i="4"/>
  <c r="I22" i="4"/>
  <c r="I30" i="4" s="1"/>
  <c r="H22" i="4"/>
  <c r="H30" i="4" s="1"/>
  <c r="G22" i="4"/>
  <c r="G30" i="4" s="1"/>
  <c r="F22" i="4"/>
  <c r="E22" i="4"/>
  <c r="E30" i="4" s="1"/>
  <c r="D22" i="4"/>
  <c r="D30" i="4" s="1"/>
  <c r="C22" i="4"/>
  <c r="C30" i="4" s="1"/>
  <c r="B22" i="4"/>
  <c r="S22" i="4" s="1"/>
  <c r="R21" i="4"/>
  <c r="Q21" i="4"/>
  <c r="P21" i="4"/>
  <c r="O21" i="4"/>
  <c r="N21" i="4"/>
  <c r="M21" i="4"/>
  <c r="L21" i="4"/>
  <c r="K21" i="4"/>
  <c r="J21" i="4"/>
  <c r="I21" i="4"/>
  <c r="H21" i="4"/>
  <c r="G21" i="4"/>
  <c r="F21" i="4"/>
  <c r="E21" i="4"/>
  <c r="D21" i="4"/>
  <c r="C21" i="4"/>
  <c r="B21" i="4"/>
  <c r="R18" i="4"/>
  <c r="Q18" i="4"/>
  <c r="P18" i="4"/>
  <c r="O18" i="4"/>
  <c r="N18" i="4"/>
  <c r="M18" i="4"/>
  <c r="L18" i="4"/>
  <c r="K18" i="4"/>
  <c r="J18" i="4"/>
  <c r="I18" i="4"/>
  <c r="H18" i="4"/>
  <c r="G18" i="4"/>
  <c r="F18" i="4"/>
  <c r="E18" i="4"/>
  <c r="D18" i="4"/>
  <c r="C18" i="4"/>
  <c r="B18" i="4"/>
  <c r="O14" i="4"/>
  <c r="N14" i="4"/>
  <c r="T13" i="4"/>
  <c r="S13" i="4"/>
  <c r="S12" i="4"/>
  <c r="V11" i="4"/>
  <c r="U11" i="4"/>
  <c r="S11" i="4"/>
  <c r="T11" i="4" s="1"/>
  <c r="T10" i="4"/>
  <c r="S10" i="4"/>
  <c r="S9" i="4"/>
  <c r="T8" i="4"/>
  <c r="S8" i="4"/>
  <c r="T3" i="4"/>
  <c r="B22" i="2"/>
  <c r="R25" i="2"/>
  <c r="Q25" i="2"/>
  <c r="P25" i="2"/>
  <c r="O25" i="2"/>
  <c r="N25" i="2"/>
  <c r="K25" i="2"/>
  <c r="L25" i="2"/>
  <c r="M25" i="2"/>
  <c r="H25" i="2"/>
  <c r="I25" i="2"/>
  <c r="J25" i="2"/>
  <c r="O14" i="2"/>
  <c r="N14" i="2"/>
  <c r="S23" i="11" l="1"/>
  <c r="T9" i="11" s="1"/>
  <c r="S26" i="11"/>
  <c r="T12" i="11" s="1"/>
  <c r="S14" i="11" s="1"/>
  <c r="S25" i="11"/>
  <c r="S30" i="11"/>
  <c r="S31" i="11" s="1"/>
  <c r="S14" i="10"/>
  <c r="T22" i="10"/>
  <c r="T30" i="10" s="1"/>
  <c r="S30" i="10"/>
  <c r="S31" i="10" s="1"/>
  <c r="S14" i="9"/>
  <c r="S30" i="9"/>
  <c r="S31" i="9" s="1"/>
  <c r="S24" i="9"/>
  <c r="T22" i="9" s="1"/>
  <c r="T30" i="9" s="1"/>
  <c r="S14" i="8"/>
  <c r="S30" i="8"/>
  <c r="S31" i="8" s="1"/>
  <c r="S24" i="8"/>
  <c r="T22" i="8" s="1"/>
  <c r="T30" i="8" s="1"/>
  <c r="S14" i="6"/>
  <c r="C30" i="6"/>
  <c r="S30" i="6" s="1"/>
  <c r="S31" i="6" s="1"/>
  <c r="S14" i="5"/>
  <c r="T22" i="5"/>
  <c r="T30" i="5" s="1"/>
  <c r="S30" i="5"/>
  <c r="S31" i="5" s="1"/>
  <c r="S14" i="3"/>
  <c r="T22" i="3"/>
  <c r="T30" i="3" s="1"/>
  <c r="S30" i="3"/>
  <c r="S31" i="3" s="1"/>
  <c r="S14" i="4"/>
  <c r="T22" i="4"/>
  <c r="T30" i="4" s="1"/>
  <c r="S30" i="4"/>
  <c r="S31" i="4" s="1"/>
  <c r="T22" i="11" l="1"/>
  <c r="T30" i="11" s="1"/>
  <c r="E12" i="7" s="1"/>
  <c r="E13" i="7" s="1"/>
  <c r="E21" i="2"/>
  <c r="F21" i="2"/>
  <c r="P34" i="2"/>
  <c r="Q34" i="2"/>
  <c r="P21" i="2"/>
  <c r="Q21" i="2"/>
  <c r="H24" i="2"/>
  <c r="I24" i="2"/>
  <c r="J24" i="2"/>
  <c r="K24" i="2"/>
  <c r="L24" i="2"/>
  <c r="M24" i="2"/>
  <c r="N24" i="2"/>
  <c r="O24" i="2"/>
  <c r="P24" i="2"/>
  <c r="Q24" i="2"/>
  <c r="R24" i="2"/>
  <c r="D24" i="2"/>
  <c r="E24" i="2"/>
  <c r="F24" i="2"/>
  <c r="G24" i="2"/>
  <c r="C24" i="2"/>
  <c r="E18" i="2"/>
  <c r="F18" i="2"/>
  <c r="E34" i="2"/>
  <c r="F34" i="2"/>
  <c r="E29" i="2"/>
  <c r="F29" i="2"/>
  <c r="E28" i="2"/>
  <c r="F28" i="2"/>
  <c r="E23" i="2"/>
  <c r="F23" i="2"/>
  <c r="E25" i="2"/>
  <c r="F25" i="2"/>
  <c r="E26" i="2"/>
  <c r="F26" i="2"/>
  <c r="E27" i="2"/>
  <c r="F27" i="2"/>
  <c r="E22" i="2"/>
  <c r="F22" i="2"/>
  <c r="F30" i="2" s="1"/>
  <c r="E30" i="2" l="1"/>
  <c r="P18" i="2"/>
  <c r="Q18" i="2"/>
  <c r="R18" i="2"/>
  <c r="Q29" i="2"/>
  <c r="P29" i="2"/>
  <c r="Q28" i="2"/>
  <c r="P28" i="2"/>
  <c r="Q27" i="2"/>
  <c r="P27" i="2"/>
  <c r="Q26" i="2"/>
  <c r="P26" i="2"/>
  <c r="Q23" i="2"/>
  <c r="P23" i="2"/>
  <c r="Q22" i="2"/>
  <c r="P22" i="2"/>
  <c r="P30" i="2" l="1"/>
  <c r="Q30" i="2"/>
  <c r="T3" i="2"/>
  <c r="C25" i="2"/>
  <c r="D25" i="2"/>
  <c r="G25" i="2"/>
  <c r="B25" i="2"/>
  <c r="B24" i="2"/>
  <c r="C12" i="7" l="1"/>
  <c r="C11" i="7"/>
  <c r="C10" i="7"/>
  <c r="C9" i="7"/>
  <c r="A34" i="2"/>
  <c r="S34" i="2"/>
  <c r="C34" i="2"/>
  <c r="D34" i="2"/>
  <c r="G34" i="2"/>
  <c r="H34" i="2"/>
  <c r="I34" i="2"/>
  <c r="J34" i="2"/>
  <c r="K34" i="2"/>
  <c r="L34" i="2"/>
  <c r="M34" i="2"/>
  <c r="N34" i="2"/>
  <c r="O34" i="2"/>
  <c r="R34" i="2"/>
  <c r="B34" i="2"/>
  <c r="A33" i="2"/>
  <c r="C28" i="2" l="1"/>
  <c r="D28" i="2"/>
  <c r="G28" i="2"/>
  <c r="H28" i="2"/>
  <c r="I28" i="2"/>
  <c r="J28" i="2"/>
  <c r="K28" i="2"/>
  <c r="L28" i="2"/>
  <c r="M28" i="2"/>
  <c r="N28" i="2"/>
  <c r="O28" i="2"/>
  <c r="R28" i="2"/>
  <c r="C29" i="2"/>
  <c r="D29" i="2"/>
  <c r="G29" i="2"/>
  <c r="H29" i="2"/>
  <c r="I29" i="2"/>
  <c r="J29" i="2"/>
  <c r="K29" i="2"/>
  <c r="L29" i="2"/>
  <c r="M29" i="2"/>
  <c r="N29" i="2"/>
  <c r="O29" i="2"/>
  <c r="R29" i="2"/>
  <c r="B29" i="2"/>
  <c r="B28" i="2"/>
  <c r="C8" i="7" l="1"/>
  <c r="C7" i="7"/>
  <c r="C6" i="7"/>
  <c r="C5" i="7"/>
  <c r="C4" i="7"/>
  <c r="R27" i="2" l="1"/>
  <c r="O27" i="2"/>
  <c r="N27" i="2"/>
  <c r="M27" i="2"/>
  <c r="L27" i="2"/>
  <c r="K27" i="2"/>
  <c r="J27" i="2"/>
  <c r="I27" i="2"/>
  <c r="H27" i="2"/>
  <c r="G27" i="2"/>
  <c r="D27" i="2"/>
  <c r="C27" i="2"/>
  <c r="B27" i="2"/>
  <c r="R26" i="2"/>
  <c r="O26" i="2"/>
  <c r="M26" i="2"/>
  <c r="L26" i="2"/>
  <c r="K26" i="2"/>
  <c r="J26" i="2"/>
  <c r="I26" i="2"/>
  <c r="H26" i="2"/>
  <c r="G26" i="2"/>
  <c r="D26" i="2"/>
  <c r="C26" i="2"/>
  <c r="B26" i="2"/>
  <c r="N26" i="2"/>
  <c r="R23" i="2"/>
  <c r="O23" i="2"/>
  <c r="N23" i="2"/>
  <c r="M23" i="2"/>
  <c r="L23" i="2"/>
  <c r="K23" i="2"/>
  <c r="J23" i="2"/>
  <c r="I23" i="2"/>
  <c r="H23" i="2"/>
  <c r="G23" i="2"/>
  <c r="D23" i="2"/>
  <c r="B23" i="2"/>
  <c r="R22" i="2"/>
  <c r="O22" i="2"/>
  <c r="N22" i="2"/>
  <c r="M22" i="2"/>
  <c r="L22" i="2"/>
  <c r="K22" i="2"/>
  <c r="J22" i="2"/>
  <c r="I22" i="2"/>
  <c r="H22" i="2"/>
  <c r="G22" i="2"/>
  <c r="D22" i="2"/>
  <c r="C22" i="2"/>
  <c r="R21" i="2"/>
  <c r="O21" i="2"/>
  <c r="N21" i="2"/>
  <c r="M21" i="2"/>
  <c r="L21" i="2"/>
  <c r="K21" i="2"/>
  <c r="J21" i="2"/>
  <c r="I21" i="2"/>
  <c r="H21" i="2"/>
  <c r="G21" i="2"/>
  <c r="D21" i="2"/>
  <c r="C21" i="2"/>
  <c r="B21" i="2"/>
  <c r="O18" i="2"/>
  <c r="N18" i="2"/>
  <c r="M18" i="2"/>
  <c r="L18" i="2"/>
  <c r="K18" i="2"/>
  <c r="J18" i="2"/>
  <c r="I18" i="2"/>
  <c r="H18" i="2"/>
  <c r="G18" i="2"/>
  <c r="D18" i="2"/>
  <c r="C18" i="2"/>
  <c r="B18" i="2"/>
  <c r="U11" i="2"/>
  <c r="V11" i="2" s="1"/>
  <c r="M30" i="2" l="1"/>
  <c r="I30" i="2"/>
  <c r="D30" i="2"/>
  <c r="J30" i="2"/>
  <c r="S24" i="2"/>
  <c r="G30" i="2"/>
  <c r="K30" i="2"/>
  <c r="O30" i="2"/>
  <c r="S25" i="2"/>
  <c r="S22" i="2"/>
  <c r="S26" i="2"/>
  <c r="S27" i="2"/>
  <c r="H30" i="2"/>
  <c r="L30" i="2"/>
  <c r="R30" i="2"/>
  <c r="S28" i="2"/>
  <c r="S29" i="2"/>
  <c r="N30" i="2"/>
  <c r="B30" i="2"/>
  <c r="C23" i="2"/>
  <c r="S23" i="2" s="1"/>
  <c r="T22" i="2" l="1"/>
  <c r="T28" i="2"/>
  <c r="C30" i="2"/>
  <c r="S30" i="2" s="1"/>
  <c r="S9" i="2"/>
  <c r="S10" i="2"/>
  <c r="T10" i="2" s="1"/>
  <c r="S11" i="2"/>
  <c r="T11" i="2" s="1"/>
  <c r="S12" i="2"/>
  <c r="S13" i="2"/>
  <c r="T13" i="2" s="1"/>
  <c r="S8" i="2"/>
  <c r="T8" i="2" s="1"/>
  <c r="T30" i="2" l="1"/>
  <c r="S31" i="2" s="1"/>
  <c r="T12" i="2"/>
  <c r="T9" i="2" l="1"/>
  <c r="S14" i="2" s="1"/>
  <c r="E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37D02227-CCD7-467C-ACDD-AF68FA5471A9}">
      <text>
        <r>
          <rPr>
            <b/>
            <sz val="9"/>
            <color indexed="81"/>
            <rFont val="Tahoma"/>
            <family val="2"/>
          </rPr>
          <t>Inserire nome della Commissione</t>
        </r>
        <r>
          <rPr>
            <sz val="9"/>
            <color indexed="81"/>
            <rFont val="Tahoma"/>
            <family val="2"/>
          </rPr>
          <t xml:space="preserve">
</t>
        </r>
      </text>
    </comment>
    <comment ref="J4" authorId="0" shapeId="0" xr:uid="{DEDED5B3-39BE-4AED-8B33-C7DB073C2E16}">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99474BB1-3560-4060-86A7-22095E683B11}">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847B7EE7-F82C-4C12-8D57-0E485CF7C0A8}">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25A24F09-6F57-45AF-9392-43BE6216B547}">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E85319B6-D310-46A6-874C-3938F775E52C}">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4A28DCBC-96CA-4B3D-9BFF-84E1BA06D7C8}">
      <text>
        <r>
          <rPr>
            <b/>
            <sz val="9"/>
            <color indexed="81"/>
            <rFont val="Tahoma"/>
            <family val="2"/>
          </rPr>
          <t>1  =  Fascia - E.    171.00
2  =  Fascia - E.    568,00
3  =  Fascia - E.    908,00
4  =  Fascia - E. 2.270,00</t>
        </r>
      </text>
    </comment>
    <comment ref="A7" authorId="0" shapeId="0" xr:uid="{2F1B01FF-04D6-499B-AD8D-8048B5A506A0}">
      <text>
        <r>
          <rPr>
            <b/>
            <sz val="9"/>
            <color indexed="81"/>
            <rFont val="Tahoma"/>
            <family val="2"/>
          </rPr>
          <t>1 = Fascia - E.    171.00
2 = Fascia - E.    568,00
3 = Fascia - E.    908,00
4 = Fascia - E. 2.270,00</t>
        </r>
      </text>
    </comment>
    <comment ref="V11" authorId="0" shapeId="0" xr:uid="{DE11E228-4ADD-4012-ADDE-D4941FA7997F}">
      <text>
        <r>
          <rPr>
            <b/>
            <sz val="9"/>
            <color indexed="81"/>
            <rFont val="Tahoma"/>
            <family val="2"/>
          </rPr>
          <t xml:space="preserve">Valore da non considerare. Utile solo per compenso al calcolo della voce "compensi ai commissari interni"
</t>
        </r>
      </text>
    </comment>
    <comment ref="A12" authorId="0" shapeId="0" xr:uid="{BCA4351F-246D-413B-B35A-0A47B8C783B0}">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54D74384-FC9F-4BEC-B5FF-022FA5D9DA5C}">
      <text>
        <r>
          <rPr>
            <b/>
            <sz val="9"/>
            <color indexed="81"/>
            <rFont val="Tahoma"/>
            <family val="2"/>
          </rPr>
          <t>inserisci il num TOTALE degli alunni della classe articolata</t>
        </r>
      </text>
    </comment>
    <comment ref="L14" authorId="0" shapeId="0" xr:uid="{222FD25C-0032-49DB-A200-1364A4968FBF}">
      <text>
        <r>
          <rPr>
            <b/>
            <sz val="9"/>
            <color indexed="81"/>
            <rFont val="Tahoma"/>
            <family val="2"/>
          </rPr>
          <t>inserisci il num TOTALE degli alunni della classe articolata</t>
        </r>
      </text>
    </comment>
    <comment ref="A18" authorId="0" shapeId="0" xr:uid="{ADB74485-1D9E-46E0-BCD0-46C508F5B5C5}">
      <text>
        <r>
          <rPr>
            <b/>
            <i/>
            <sz val="9"/>
            <color indexed="81"/>
            <rFont val="Tahoma"/>
            <family val="2"/>
          </rPr>
          <t>Inserisci il numero totale dei giorni dei lavori per CALCOLO
 FASCE</t>
        </r>
      </text>
    </comment>
    <comment ref="J25" authorId="1" shapeId="0" xr:uid="{A2142635-E4EF-4D4F-B519-8B6F71DDB314}">
      <text>
        <r>
          <rPr>
            <b/>
            <sz val="9"/>
            <color indexed="81"/>
            <rFont val="Tahoma"/>
            <family val="2"/>
          </rPr>
          <t>Trattasi di compenso su classe articolata</t>
        </r>
      </text>
    </comment>
    <comment ref="K25" authorId="1" shapeId="0" xr:uid="{50796793-BDDD-4934-9372-79815E6721C6}">
      <text>
        <r>
          <rPr>
            <b/>
            <sz val="9"/>
            <color indexed="81"/>
            <rFont val="Tahoma"/>
            <family val="2"/>
          </rPr>
          <t>Trattasi di compenso su classe articolata</t>
        </r>
      </text>
    </comment>
    <comment ref="L25" authorId="1" shapeId="0" xr:uid="{AC8B716A-5C4F-45A0-8209-F4F0517C7671}">
      <text>
        <r>
          <rPr>
            <b/>
            <sz val="9"/>
            <color indexed="81"/>
            <rFont val="Tahoma"/>
            <family val="2"/>
          </rPr>
          <t>Trattasi di compenso su classe articolata</t>
        </r>
        <r>
          <rPr>
            <sz val="9"/>
            <color indexed="81"/>
            <rFont val="Tahoma"/>
            <family val="2"/>
          </rPr>
          <t xml:space="preserve">
</t>
        </r>
      </text>
    </comment>
    <comment ref="M25" authorId="1" shapeId="0" xr:uid="{051CE253-CF02-4238-B74A-E1A6E412C021}">
      <text>
        <r>
          <rPr>
            <b/>
            <sz val="9"/>
            <color indexed="81"/>
            <rFont val="Tahoma"/>
            <family val="2"/>
          </rPr>
          <t>Trattasi di compenso su classe articolata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89371BA6-4CAF-4749-B432-985C604C2417}">
      <text>
        <r>
          <rPr>
            <b/>
            <sz val="9"/>
            <color indexed="81"/>
            <rFont val="Tahoma"/>
            <family val="2"/>
          </rPr>
          <t>Inserire nome della Commissione</t>
        </r>
        <r>
          <rPr>
            <sz val="9"/>
            <color indexed="81"/>
            <rFont val="Tahoma"/>
            <family val="2"/>
          </rPr>
          <t xml:space="preserve">
</t>
        </r>
      </text>
    </comment>
    <comment ref="J4" authorId="0" shapeId="0" xr:uid="{FA73C4E3-45EC-4CA4-BE7F-4B362B671ED1}">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4CCE551B-FAA3-4C5E-B7B3-2895FCBC9CA1}">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30FFD9A5-47B9-47D5-9C43-62E48D6A8B57}">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E9B0725B-F37A-4137-9496-9E8C78800B6C}">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69B525D0-E3E6-4555-987F-8AE717C6C5FE}">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D37C5B7D-8EB1-4B65-9E14-59BF86732C24}">
      <text>
        <r>
          <rPr>
            <b/>
            <sz val="9"/>
            <color indexed="81"/>
            <rFont val="Tahoma"/>
            <family val="2"/>
          </rPr>
          <t>1  =  Fascia - E.    171.00
2  =  Fascia - E.    568,00
3  =  Fascia - E.    908,00
4  =  Fascia - E. 2.270,00</t>
        </r>
      </text>
    </comment>
    <comment ref="A7" authorId="0" shapeId="0" xr:uid="{E64AEA80-9498-40A3-AAB4-64919350AA56}">
      <text>
        <r>
          <rPr>
            <b/>
            <sz val="9"/>
            <color indexed="81"/>
            <rFont val="Tahoma"/>
            <family val="2"/>
          </rPr>
          <t>1 = Fascia - E.    171.00
2 = Fascia - E.    568,00
3 = Fascia - E.    908,00
4 = Fascia - E. 2.270,00</t>
        </r>
      </text>
    </comment>
    <comment ref="V11" authorId="0" shapeId="0" xr:uid="{DEBDDF23-DA6E-490D-8152-BCEF99F3B61C}">
      <text>
        <r>
          <rPr>
            <b/>
            <sz val="9"/>
            <color indexed="81"/>
            <rFont val="Tahoma"/>
            <family val="2"/>
          </rPr>
          <t xml:space="preserve">Valore da non considerare. Utile solo per compenso al calcolo della voce "compensi ai commissari interni"
</t>
        </r>
      </text>
    </comment>
    <comment ref="A12" authorId="0" shapeId="0" xr:uid="{3F7C7F65-1F0B-4681-BCE6-740402038062}">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F3CA9263-7813-4A14-935A-1850B242527B}">
      <text>
        <r>
          <rPr>
            <b/>
            <sz val="9"/>
            <color indexed="81"/>
            <rFont val="Tahoma"/>
            <family val="2"/>
          </rPr>
          <t>inserisci il num TOTALE degli alunni della classe articolata</t>
        </r>
      </text>
    </comment>
    <comment ref="L14" authorId="0" shapeId="0" xr:uid="{76729EBE-2B4A-44E4-90AC-08F4915C2383}">
      <text>
        <r>
          <rPr>
            <b/>
            <sz val="9"/>
            <color indexed="81"/>
            <rFont val="Tahoma"/>
            <family val="2"/>
          </rPr>
          <t>inserisci il num TOTALE degli alunni della classe articolata</t>
        </r>
      </text>
    </comment>
    <comment ref="A18" authorId="0" shapeId="0" xr:uid="{54036BF2-123F-4AD1-BE16-5448488D03D1}">
      <text>
        <r>
          <rPr>
            <b/>
            <i/>
            <sz val="9"/>
            <color indexed="81"/>
            <rFont val="Tahoma"/>
            <family val="2"/>
          </rPr>
          <t>Inserisci il numero totale dei giorni dei lavori per CALCOLO
 FASCE</t>
        </r>
      </text>
    </comment>
    <comment ref="J25" authorId="1" shapeId="0" xr:uid="{E1EC8A0D-FA55-4669-B2D3-FBAEA511500F}">
      <text>
        <r>
          <rPr>
            <b/>
            <sz val="9"/>
            <color indexed="81"/>
            <rFont val="Tahoma"/>
            <family val="2"/>
          </rPr>
          <t>Trattasi di compenso su classe articolata</t>
        </r>
      </text>
    </comment>
    <comment ref="K25" authorId="1" shapeId="0" xr:uid="{24780417-EDF4-4AAB-B290-A18FC4CA6C10}">
      <text>
        <r>
          <rPr>
            <b/>
            <sz val="9"/>
            <color indexed="81"/>
            <rFont val="Tahoma"/>
            <family val="2"/>
          </rPr>
          <t>Trattasi di compenso su classe articolata</t>
        </r>
      </text>
    </comment>
    <comment ref="L25" authorId="1" shapeId="0" xr:uid="{CA2AD14C-2B1A-40FD-8E3A-D0AE1C133DFB}">
      <text>
        <r>
          <rPr>
            <b/>
            <sz val="9"/>
            <color indexed="81"/>
            <rFont val="Tahoma"/>
            <family val="2"/>
          </rPr>
          <t>Trattasi di compenso su classe articolata</t>
        </r>
        <r>
          <rPr>
            <sz val="9"/>
            <color indexed="81"/>
            <rFont val="Tahoma"/>
            <family val="2"/>
          </rPr>
          <t xml:space="preserve">
</t>
        </r>
      </text>
    </comment>
    <comment ref="M25" authorId="1" shapeId="0" xr:uid="{7ACD738D-B86C-4AFA-89CE-59060A74E5CD}">
      <text>
        <r>
          <rPr>
            <b/>
            <sz val="9"/>
            <color indexed="81"/>
            <rFont val="Tahoma"/>
            <family val="2"/>
          </rPr>
          <t>Trattasi di compenso su classe articolata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1E18EE11-EF75-4E4D-98A4-266562B8E125}">
      <text>
        <r>
          <rPr>
            <b/>
            <sz val="9"/>
            <color indexed="81"/>
            <rFont val="Tahoma"/>
            <family val="2"/>
          </rPr>
          <t>Inserire nome della Commissione</t>
        </r>
        <r>
          <rPr>
            <sz val="9"/>
            <color indexed="81"/>
            <rFont val="Tahoma"/>
            <family val="2"/>
          </rPr>
          <t xml:space="preserve">
</t>
        </r>
      </text>
    </comment>
    <comment ref="J4" authorId="0" shapeId="0" xr:uid="{BE913591-D069-4D46-AF46-2B5A08206892}">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09A97564-7FE9-410F-996D-11E5DA3EBB35}">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12E32CB5-28CD-462B-9D6F-23429597C512}">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B79DE738-2F04-4C06-93A4-8F92FA290AE1}">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444D20F4-9880-4D39-871C-AF82DD23C893}">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84FACA3E-4B8C-414A-8E57-8809E6425113}">
      <text>
        <r>
          <rPr>
            <b/>
            <sz val="9"/>
            <color indexed="81"/>
            <rFont val="Tahoma"/>
            <family val="2"/>
          </rPr>
          <t>1  =  Fascia - E.    171.00
2  =  Fascia - E.    568,00
3  =  Fascia - E.    908,00
4  =  Fascia - E. 2.270,00</t>
        </r>
      </text>
    </comment>
    <comment ref="A7" authorId="0" shapeId="0" xr:uid="{49D3B5A9-0EF4-442F-B5E2-7AA56FD35D58}">
      <text>
        <r>
          <rPr>
            <b/>
            <sz val="9"/>
            <color indexed="81"/>
            <rFont val="Tahoma"/>
            <family val="2"/>
          </rPr>
          <t>1 = Fascia - E.    171.00
2 = Fascia - E.    568,00
3 = Fascia - E.    908,00
4 = Fascia - E. 2.270,00</t>
        </r>
      </text>
    </comment>
    <comment ref="V11" authorId="0" shapeId="0" xr:uid="{D86ED00C-2890-4CD0-AA98-DC3ACA07326E}">
      <text>
        <r>
          <rPr>
            <b/>
            <sz val="9"/>
            <color indexed="81"/>
            <rFont val="Tahoma"/>
            <family val="2"/>
          </rPr>
          <t xml:space="preserve">Valore da non considerare. Utile solo per compenso al calcolo della voce "compensi ai commissari interni"
</t>
        </r>
      </text>
    </comment>
    <comment ref="A12" authorId="0" shapeId="0" xr:uid="{9F8EE5F6-720B-4FB7-8A60-4421049F6BF6}">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46F15344-58C8-4FB2-AA3F-E84048073DFB}">
      <text>
        <r>
          <rPr>
            <b/>
            <sz val="9"/>
            <color indexed="81"/>
            <rFont val="Tahoma"/>
            <family val="2"/>
          </rPr>
          <t>inserisci il num TOTALE degli alunni della classe articolata</t>
        </r>
      </text>
    </comment>
    <comment ref="L14" authorId="0" shapeId="0" xr:uid="{7703EE84-4E00-41CA-BD93-A052EEB0A8FB}">
      <text>
        <r>
          <rPr>
            <b/>
            <sz val="9"/>
            <color indexed="81"/>
            <rFont val="Tahoma"/>
            <family val="2"/>
          </rPr>
          <t>inserisci il num TOTALE degli alunni della classe articolata</t>
        </r>
      </text>
    </comment>
    <comment ref="A18" authorId="0" shapeId="0" xr:uid="{E11CF1B7-C238-4CA5-AFE0-8E9528F2E4E3}">
      <text>
        <r>
          <rPr>
            <b/>
            <i/>
            <sz val="9"/>
            <color indexed="81"/>
            <rFont val="Tahoma"/>
            <family val="2"/>
          </rPr>
          <t>Inserisci il numero totale dei giorni dei lavori per CALCOLO
 FASCE</t>
        </r>
      </text>
    </comment>
    <comment ref="J25" authorId="1" shapeId="0" xr:uid="{4719D09D-0C34-40C6-A936-4D446AEB3EF1}">
      <text>
        <r>
          <rPr>
            <b/>
            <sz val="9"/>
            <color indexed="81"/>
            <rFont val="Tahoma"/>
            <family val="2"/>
          </rPr>
          <t>Trattasi di compenso su classe articolata</t>
        </r>
      </text>
    </comment>
    <comment ref="K25" authorId="1" shapeId="0" xr:uid="{8AFCB094-0B81-4BDF-A7E9-FE43F6F00E64}">
      <text>
        <r>
          <rPr>
            <b/>
            <sz val="9"/>
            <color indexed="81"/>
            <rFont val="Tahoma"/>
            <family val="2"/>
          </rPr>
          <t>Trattasi di compenso su classe articolata</t>
        </r>
      </text>
    </comment>
    <comment ref="L25" authorId="1" shapeId="0" xr:uid="{5B7AB18E-C782-41C5-B7F8-3493CC9CFA1B}">
      <text>
        <r>
          <rPr>
            <b/>
            <sz val="9"/>
            <color indexed="81"/>
            <rFont val="Tahoma"/>
            <family val="2"/>
          </rPr>
          <t>Trattasi di compenso su classe articolata</t>
        </r>
        <r>
          <rPr>
            <sz val="9"/>
            <color indexed="81"/>
            <rFont val="Tahoma"/>
            <family val="2"/>
          </rPr>
          <t xml:space="preserve">
</t>
        </r>
      </text>
    </comment>
    <comment ref="M25" authorId="1" shapeId="0" xr:uid="{7009A385-9BB1-4EB2-BA99-274D6E0B0CA3}">
      <text>
        <r>
          <rPr>
            <b/>
            <sz val="9"/>
            <color indexed="81"/>
            <rFont val="Tahoma"/>
            <family val="2"/>
          </rPr>
          <t>Trattasi di compenso su classe articolata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24521298-7C1F-4183-A5EA-A2780B44CC28}">
      <text>
        <r>
          <rPr>
            <b/>
            <sz val="9"/>
            <color indexed="81"/>
            <rFont val="Tahoma"/>
            <family val="2"/>
          </rPr>
          <t>Inserire nome della Commissione</t>
        </r>
        <r>
          <rPr>
            <sz val="9"/>
            <color indexed="81"/>
            <rFont val="Tahoma"/>
            <family val="2"/>
          </rPr>
          <t xml:space="preserve">
</t>
        </r>
      </text>
    </comment>
    <comment ref="J4" authorId="0" shapeId="0" xr:uid="{6E6C277A-C48E-4C91-8EBB-5C8E4C8B7D5B}">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D6A2F462-56F1-488F-8FE5-164732653678}">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172B2A91-22EA-434D-B785-9AC9F862322A}">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BCB74DFA-BC36-460C-99A6-11CF033B51C8}">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732750CC-00AE-4D3F-94A8-DE2D1C4DE947}">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58CD150A-0512-43EE-AC44-3D1A59E0B00B}">
      <text>
        <r>
          <rPr>
            <b/>
            <sz val="9"/>
            <color indexed="81"/>
            <rFont val="Tahoma"/>
            <family val="2"/>
          </rPr>
          <t>1  =  Fascia - E.    171.00
2  =  Fascia - E.    568,00
3  =  Fascia - E.    908,00
4  =  Fascia - E. 2.270,00</t>
        </r>
      </text>
    </comment>
    <comment ref="A7" authorId="0" shapeId="0" xr:uid="{9589C080-1CD6-4130-9AC6-67EB340C3643}">
      <text>
        <r>
          <rPr>
            <b/>
            <sz val="9"/>
            <color indexed="81"/>
            <rFont val="Tahoma"/>
            <family val="2"/>
          </rPr>
          <t>1 = Fascia - E.    171.00
2 = Fascia - E.    568,00
3 = Fascia - E.    908,00
4 = Fascia - E. 2.270,00</t>
        </r>
      </text>
    </comment>
    <comment ref="V11" authorId="0" shapeId="0" xr:uid="{AFA071D0-53E6-4861-A70E-839F9B165898}">
      <text>
        <r>
          <rPr>
            <b/>
            <sz val="9"/>
            <color indexed="81"/>
            <rFont val="Tahoma"/>
            <family val="2"/>
          </rPr>
          <t xml:space="preserve">Valore da non considerare. Utile solo per compenso al calcolo della voce "compensi ai commissari interni"
</t>
        </r>
      </text>
    </comment>
    <comment ref="A12" authorId="0" shapeId="0" xr:uid="{BC58B753-B1FD-4AAF-8029-6C0D9B6F3A7D}">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4404A16A-8F57-4654-A4DF-AA1B5531394D}">
      <text>
        <r>
          <rPr>
            <b/>
            <sz val="9"/>
            <color indexed="81"/>
            <rFont val="Tahoma"/>
            <family val="2"/>
          </rPr>
          <t>inserisci il num TOTALE degli alunni della classe articolata</t>
        </r>
      </text>
    </comment>
    <comment ref="L14" authorId="0" shapeId="0" xr:uid="{DFBED68A-E8D8-442E-852F-019219F0F50D}">
      <text>
        <r>
          <rPr>
            <b/>
            <sz val="9"/>
            <color indexed="81"/>
            <rFont val="Tahoma"/>
            <family val="2"/>
          </rPr>
          <t>inserisci il num TOTALE degli alunni della classe articolata</t>
        </r>
      </text>
    </comment>
    <comment ref="A18" authorId="0" shapeId="0" xr:uid="{7FCF4A56-F11C-41F4-AE5A-F4EA6C18AED6}">
      <text>
        <r>
          <rPr>
            <b/>
            <i/>
            <sz val="9"/>
            <color indexed="81"/>
            <rFont val="Tahoma"/>
            <family val="2"/>
          </rPr>
          <t>Inserisci il numero totale dei giorni dei lavori per CALCOLO
 FASCE</t>
        </r>
      </text>
    </comment>
    <comment ref="J25" authorId="1" shapeId="0" xr:uid="{85474FED-942A-47AA-A842-7E53E446DCC2}">
      <text>
        <r>
          <rPr>
            <b/>
            <sz val="9"/>
            <color indexed="81"/>
            <rFont val="Tahoma"/>
            <family val="2"/>
          </rPr>
          <t>Trattasi di compenso su classe articolata</t>
        </r>
      </text>
    </comment>
    <comment ref="K25" authorId="1" shapeId="0" xr:uid="{7691E8DD-6576-4203-8A7E-AF8C27964A02}">
      <text>
        <r>
          <rPr>
            <b/>
            <sz val="9"/>
            <color indexed="81"/>
            <rFont val="Tahoma"/>
            <family val="2"/>
          </rPr>
          <t>Trattasi di compenso su classe articolata</t>
        </r>
      </text>
    </comment>
    <comment ref="L25" authorId="1" shapeId="0" xr:uid="{2F1F67E7-45B2-4920-B180-56976ECB8419}">
      <text>
        <r>
          <rPr>
            <b/>
            <sz val="9"/>
            <color indexed="81"/>
            <rFont val="Tahoma"/>
            <family val="2"/>
          </rPr>
          <t>Trattasi di compenso su classe articolata</t>
        </r>
        <r>
          <rPr>
            <sz val="9"/>
            <color indexed="81"/>
            <rFont val="Tahoma"/>
            <family val="2"/>
          </rPr>
          <t xml:space="preserve">
</t>
        </r>
      </text>
    </comment>
    <comment ref="M25" authorId="1" shapeId="0" xr:uid="{ED4CAB6A-3E53-41A6-8255-F517E2041F48}">
      <text>
        <r>
          <rPr>
            <b/>
            <sz val="9"/>
            <color indexed="81"/>
            <rFont val="Tahoma"/>
            <family val="2"/>
          </rPr>
          <t>Trattasi di compenso su classe articolata</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686A8FEE-2B45-4207-9AA1-E8F6997C4E3A}">
      <text>
        <r>
          <rPr>
            <b/>
            <sz val="9"/>
            <color indexed="81"/>
            <rFont val="Tahoma"/>
            <family val="2"/>
          </rPr>
          <t>Inserire nome della Commissione</t>
        </r>
        <r>
          <rPr>
            <sz val="9"/>
            <color indexed="81"/>
            <rFont val="Tahoma"/>
            <family val="2"/>
          </rPr>
          <t xml:space="preserve">
</t>
        </r>
      </text>
    </comment>
    <comment ref="J4" authorId="0" shapeId="0" xr:uid="{DD3DC36C-5EAE-4096-83E7-9838D3A691CC}">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061D1833-9FFC-4F19-889B-7357DCDA22AD}">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36C5295A-15AA-4649-BAA8-2F0152DC1DE8}">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764DD183-1C8A-49E9-9314-BBCE0A2D4A56}">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633454FC-AE79-436E-9A1C-7AF78F44B045}">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4F5769E7-4B57-4088-8BE6-3EDA21FDC771}">
      <text>
        <r>
          <rPr>
            <b/>
            <sz val="9"/>
            <color indexed="81"/>
            <rFont val="Tahoma"/>
            <family val="2"/>
          </rPr>
          <t>1  =  Fascia - E.    171.00
2  =  Fascia - E.    568,00
3  =  Fascia - E.    908,00
4  =  Fascia - E. 2.270,00</t>
        </r>
      </text>
    </comment>
    <comment ref="A7" authorId="0" shapeId="0" xr:uid="{1E9E3B88-E2E7-43D5-AD4F-78C70E534649}">
      <text>
        <r>
          <rPr>
            <b/>
            <sz val="9"/>
            <color indexed="81"/>
            <rFont val="Tahoma"/>
            <family val="2"/>
          </rPr>
          <t>1 = Fascia - E.    171.00
2 = Fascia - E.    568,00
3 = Fascia - E.    908,00
4 = Fascia - E. 2.270,00</t>
        </r>
      </text>
    </comment>
    <comment ref="V11" authorId="0" shapeId="0" xr:uid="{C2ED1287-8863-4DA8-B596-51E05855537C}">
      <text>
        <r>
          <rPr>
            <b/>
            <sz val="9"/>
            <color indexed="81"/>
            <rFont val="Tahoma"/>
            <family val="2"/>
          </rPr>
          <t xml:space="preserve">Valore da non considerare. Utile solo per compenso al calcolo della voce "compensi ai commissari interni"
</t>
        </r>
      </text>
    </comment>
    <comment ref="A12" authorId="0" shapeId="0" xr:uid="{213578E6-DAD1-4EE1-9996-BA3609C2F349}">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5309B3FC-21C9-4C09-93B1-A32442996B35}">
      <text>
        <r>
          <rPr>
            <b/>
            <sz val="9"/>
            <color indexed="81"/>
            <rFont val="Tahoma"/>
            <family val="2"/>
          </rPr>
          <t>inserisci il num TOTALE degli alunni della classe articolata</t>
        </r>
      </text>
    </comment>
    <comment ref="L14" authorId="0" shapeId="0" xr:uid="{7B6D14F7-5E0A-4E1C-A6A3-477F2D4422C1}">
      <text>
        <r>
          <rPr>
            <b/>
            <sz val="9"/>
            <color indexed="81"/>
            <rFont val="Tahoma"/>
            <family val="2"/>
          </rPr>
          <t>inserisci il num TOTALE degli alunni della classe articolata</t>
        </r>
      </text>
    </comment>
    <comment ref="A18" authorId="0" shapeId="0" xr:uid="{487E05E0-C7AE-43B0-BDD9-C48688A62AFC}">
      <text>
        <r>
          <rPr>
            <b/>
            <i/>
            <sz val="9"/>
            <color indexed="81"/>
            <rFont val="Tahoma"/>
            <family val="2"/>
          </rPr>
          <t>Inserisci il numero totale dei giorni dei lavori per CALCOLO
 FASCE</t>
        </r>
      </text>
    </comment>
    <comment ref="J25" authorId="1" shapeId="0" xr:uid="{4D29DDCD-F25B-42EE-997E-D4B7ADEA1A23}">
      <text>
        <r>
          <rPr>
            <b/>
            <sz val="9"/>
            <color indexed="81"/>
            <rFont val="Tahoma"/>
            <family val="2"/>
          </rPr>
          <t>Trattasi di compenso su classe articolata</t>
        </r>
      </text>
    </comment>
    <comment ref="K25" authorId="1" shapeId="0" xr:uid="{ADDE8AEB-524F-4EA1-8548-C4B53804E194}">
      <text>
        <r>
          <rPr>
            <b/>
            <sz val="9"/>
            <color indexed="81"/>
            <rFont val="Tahoma"/>
            <family val="2"/>
          </rPr>
          <t>Trattasi di compenso su classe articolata</t>
        </r>
      </text>
    </comment>
    <comment ref="L25" authorId="1" shapeId="0" xr:uid="{7FFE5122-3979-4FF2-A03D-746F915DB59D}">
      <text>
        <r>
          <rPr>
            <b/>
            <sz val="9"/>
            <color indexed="81"/>
            <rFont val="Tahoma"/>
            <family val="2"/>
          </rPr>
          <t>Trattasi di compenso su classe articolata</t>
        </r>
        <r>
          <rPr>
            <sz val="9"/>
            <color indexed="81"/>
            <rFont val="Tahoma"/>
            <family val="2"/>
          </rPr>
          <t xml:space="preserve">
</t>
        </r>
      </text>
    </comment>
    <comment ref="M25" authorId="1" shapeId="0" xr:uid="{919F19C0-18BC-4A19-99E0-6C6A8A9964E1}">
      <text>
        <r>
          <rPr>
            <b/>
            <sz val="9"/>
            <color indexed="81"/>
            <rFont val="Tahoma"/>
            <family val="2"/>
          </rPr>
          <t>Trattasi di compenso su classe articolata</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5FD3E15A-AFA7-4FF3-9058-75C990B5BE79}">
      <text>
        <r>
          <rPr>
            <b/>
            <sz val="9"/>
            <color indexed="81"/>
            <rFont val="Tahoma"/>
            <family val="2"/>
          </rPr>
          <t>Inserire nome della Commissione</t>
        </r>
        <r>
          <rPr>
            <sz val="9"/>
            <color indexed="81"/>
            <rFont val="Tahoma"/>
            <family val="2"/>
          </rPr>
          <t xml:space="preserve">
</t>
        </r>
      </text>
    </comment>
    <comment ref="J4" authorId="0" shapeId="0" xr:uid="{CE522498-081D-407A-93BD-7EA4565F3F55}">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1FD96ED0-6B74-49C6-9108-07B8D5893D67}">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525843DB-9E45-4139-9C08-D6B15D92F721}">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5BC62B87-97A3-4B1F-90A1-26506B05F359}">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57F9A494-5C7E-41C4-AE14-931D6879D100}">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6E4F7E0E-EF95-4CD7-B260-42D7FC843826}">
      <text>
        <r>
          <rPr>
            <b/>
            <sz val="9"/>
            <color indexed="81"/>
            <rFont val="Tahoma"/>
            <family val="2"/>
          </rPr>
          <t>1  =  Fascia - E.    171.00
2  =  Fascia - E.    568,00
3  =  Fascia - E.    908,00
4  =  Fascia - E. 2.270,00</t>
        </r>
      </text>
    </comment>
    <comment ref="A7" authorId="0" shapeId="0" xr:uid="{00B53921-E0BC-44AE-B3A9-6BC32B6FEB42}">
      <text>
        <r>
          <rPr>
            <b/>
            <sz val="9"/>
            <color indexed="81"/>
            <rFont val="Tahoma"/>
            <family val="2"/>
          </rPr>
          <t>1 = Fascia - E.    171.00
2 = Fascia - E.    568,00
3 = Fascia - E.    908,00
4 = Fascia - E. 2.270,00</t>
        </r>
      </text>
    </comment>
    <comment ref="V11" authorId="0" shapeId="0" xr:uid="{11EF0560-0B57-45D5-9638-9ECC8541DD0C}">
      <text>
        <r>
          <rPr>
            <b/>
            <sz val="9"/>
            <color indexed="81"/>
            <rFont val="Tahoma"/>
            <family val="2"/>
          </rPr>
          <t xml:space="preserve">Valore da non considerare. Utile solo per compenso al calcolo della voce "compensi ai commissari interni"
</t>
        </r>
      </text>
    </comment>
    <comment ref="A12" authorId="0" shapeId="0" xr:uid="{B2FB5123-0F12-46AB-8174-407BE78BCC98}">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B19DD111-A040-41F0-BAEE-A1634B3E3ED7}">
      <text>
        <r>
          <rPr>
            <b/>
            <sz val="9"/>
            <color indexed="81"/>
            <rFont val="Tahoma"/>
            <family val="2"/>
          </rPr>
          <t>inserisci il num TOTALE degli alunni della classe articolata</t>
        </r>
      </text>
    </comment>
    <comment ref="L14" authorId="0" shapeId="0" xr:uid="{3785A76B-EAC1-485E-B8CF-1DBE59DC90BA}">
      <text>
        <r>
          <rPr>
            <b/>
            <sz val="9"/>
            <color indexed="81"/>
            <rFont val="Tahoma"/>
            <family val="2"/>
          </rPr>
          <t>inserisci il num TOTALE degli alunni della classe articolata</t>
        </r>
      </text>
    </comment>
    <comment ref="A18" authorId="0" shapeId="0" xr:uid="{F8F83B18-5F50-48A5-A743-FEFA8BEF8497}">
      <text>
        <r>
          <rPr>
            <b/>
            <i/>
            <sz val="9"/>
            <color indexed="81"/>
            <rFont val="Tahoma"/>
            <family val="2"/>
          </rPr>
          <t>Inserisci il numero totale dei giorni dei lavori per CALCOLO
 FASCE</t>
        </r>
      </text>
    </comment>
    <comment ref="J25" authorId="1" shapeId="0" xr:uid="{07B4DAAB-8B5F-488A-AC74-95F4FFA3D6C4}">
      <text>
        <r>
          <rPr>
            <b/>
            <sz val="9"/>
            <color indexed="81"/>
            <rFont val="Tahoma"/>
            <family val="2"/>
          </rPr>
          <t>Trattasi di compenso su classe articolata</t>
        </r>
      </text>
    </comment>
    <comment ref="K25" authorId="1" shapeId="0" xr:uid="{81719C23-C1A1-439A-B2B2-D2AE39E66444}">
      <text>
        <r>
          <rPr>
            <b/>
            <sz val="9"/>
            <color indexed="81"/>
            <rFont val="Tahoma"/>
            <family val="2"/>
          </rPr>
          <t>Trattasi di compenso su classe articolata</t>
        </r>
      </text>
    </comment>
    <comment ref="L25" authorId="1" shapeId="0" xr:uid="{282135CA-0D23-4E17-84DE-8A846D00AF19}">
      <text>
        <r>
          <rPr>
            <b/>
            <sz val="9"/>
            <color indexed="81"/>
            <rFont val="Tahoma"/>
            <family val="2"/>
          </rPr>
          <t>Trattasi di compenso su classe articolata</t>
        </r>
        <r>
          <rPr>
            <sz val="9"/>
            <color indexed="81"/>
            <rFont val="Tahoma"/>
            <family val="2"/>
          </rPr>
          <t xml:space="preserve">
</t>
        </r>
      </text>
    </comment>
    <comment ref="M25" authorId="1" shapeId="0" xr:uid="{A4B803D4-C58D-4990-842F-333E6C4C9A15}">
      <text>
        <r>
          <rPr>
            <b/>
            <sz val="9"/>
            <color indexed="81"/>
            <rFont val="Tahoma"/>
            <family val="2"/>
          </rPr>
          <t>Trattasi di compenso su classe articolata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CD6FED24-72D9-4B6F-9F88-EFE621531EB6}">
      <text>
        <r>
          <rPr>
            <b/>
            <sz val="9"/>
            <color indexed="81"/>
            <rFont val="Tahoma"/>
            <family val="2"/>
          </rPr>
          <t>Inserire nome della Commissione</t>
        </r>
        <r>
          <rPr>
            <sz val="9"/>
            <color indexed="81"/>
            <rFont val="Tahoma"/>
            <family val="2"/>
          </rPr>
          <t xml:space="preserve">
</t>
        </r>
      </text>
    </comment>
    <comment ref="J4" authorId="0" shapeId="0" xr:uid="{717C8E80-48E5-460E-83C6-36F1FE27B2BA}">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BFADA587-06C5-4FAD-9F0F-31F6263ABCFD}">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4FA534E7-8B71-439C-987A-3BD0D7E0D447}">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9636F798-AADD-47AA-8844-7CA5E011390D}">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329C7904-B41B-487E-B060-2BF903B9D4BC}">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A38253F7-E64E-4B24-AE46-E1A413E14848}">
      <text>
        <r>
          <rPr>
            <b/>
            <sz val="9"/>
            <color indexed="81"/>
            <rFont val="Tahoma"/>
            <family val="2"/>
          </rPr>
          <t>1  =  Fascia - E.    171.00
2  =  Fascia - E.    568,00
3  =  Fascia - E.    908,00
4  =  Fascia - E. 2.270,00</t>
        </r>
      </text>
    </comment>
    <comment ref="A7" authorId="0" shapeId="0" xr:uid="{E5F9B485-3206-4D61-92AD-C0AB5A07AB73}">
      <text>
        <r>
          <rPr>
            <b/>
            <sz val="9"/>
            <color indexed="81"/>
            <rFont val="Tahoma"/>
            <family val="2"/>
          </rPr>
          <t>1 = Fascia - E.    171.00
2 = Fascia - E.    568,00
3 = Fascia - E.    908,00
4 = Fascia - E. 2.270,00</t>
        </r>
      </text>
    </comment>
    <comment ref="V11" authorId="0" shapeId="0" xr:uid="{0A143B9D-E8EB-4FFC-A96D-4491AD39B991}">
      <text>
        <r>
          <rPr>
            <b/>
            <sz val="9"/>
            <color indexed="81"/>
            <rFont val="Tahoma"/>
            <family val="2"/>
          </rPr>
          <t xml:space="preserve">Valore da non considerare. Utile solo per compenso al calcolo della voce "compensi ai commissari interni"
</t>
        </r>
      </text>
    </comment>
    <comment ref="A12" authorId="0" shapeId="0" xr:uid="{4B9D3109-9B8D-4563-A340-58D862160E90}">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436C15AE-9E2B-48E6-86C9-C56454D0B59E}">
      <text>
        <r>
          <rPr>
            <b/>
            <sz val="9"/>
            <color indexed="81"/>
            <rFont val="Tahoma"/>
            <family val="2"/>
          </rPr>
          <t>inserisci il num TOTALE degli alunni della classe articolata</t>
        </r>
      </text>
    </comment>
    <comment ref="L14" authorId="0" shapeId="0" xr:uid="{301974A8-EAE2-46F8-AC49-E152D27DE0D3}">
      <text>
        <r>
          <rPr>
            <b/>
            <sz val="9"/>
            <color indexed="81"/>
            <rFont val="Tahoma"/>
            <family val="2"/>
          </rPr>
          <t>inserisci il num TOTALE degli alunni della classe articolata</t>
        </r>
      </text>
    </comment>
    <comment ref="A18" authorId="0" shapeId="0" xr:uid="{84393339-52A2-406F-B517-42EA55887C3C}">
      <text>
        <r>
          <rPr>
            <b/>
            <i/>
            <sz val="9"/>
            <color indexed="81"/>
            <rFont val="Tahoma"/>
            <family val="2"/>
          </rPr>
          <t>Inserisci il numero totale dei giorni dei lavori per CALCOLO
 FASCE</t>
        </r>
      </text>
    </comment>
    <comment ref="J25" authorId="1" shapeId="0" xr:uid="{48320833-34D8-4D0B-97F6-01094BEA5E8B}">
      <text>
        <r>
          <rPr>
            <b/>
            <sz val="9"/>
            <color indexed="81"/>
            <rFont val="Tahoma"/>
            <family val="2"/>
          </rPr>
          <t>Trattasi di compenso su classe articolata</t>
        </r>
      </text>
    </comment>
    <comment ref="K25" authorId="1" shapeId="0" xr:uid="{09712889-8ED5-40DD-9422-ED0347CC229B}">
      <text>
        <r>
          <rPr>
            <b/>
            <sz val="9"/>
            <color indexed="81"/>
            <rFont val="Tahoma"/>
            <family val="2"/>
          </rPr>
          <t>Trattasi di compenso su classe articolata</t>
        </r>
      </text>
    </comment>
    <comment ref="L25" authorId="1" shapeId="0" xr:uid="{E2CA8CAF-BA98-499C-80C5-B3D2C4010A04}">
      <text>
        <r>
          <rPr>
            <b/>
            <sz val="9"/>
            <color indexed="81"/>
            <rFont val="Tahoma"/>
            <family val="2"/>
          </rPr>
          <t>Trattasi di compenso su classe articolata</t>
        </r>
        <r>
          <rPr>
            <sz val="9"/>
            <color indexed="81"/>
            <rFont val="Tahoma"/>
            <family val="2"/>
          </rPr>
          <t xml:space="preserve">
</t>
        </r>
      </text>
    </comment>
    <comment ref="M25" authorId="1" shapeId="0" xr:uid="{599AB0FE-4DD0-4ADA-BC75-4DDA69D11978}">
      <text>
        <r>
          <rPr>
            <b/>
            <sz val="9"/>
            <color indexed="81"/>
            <rFont val="Tahoma"/>
            <family val="2"/>
          </rPr>
          <t>Trattasi di compenso su classe articolata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7FDDA2C7-8274-4A1E-A8FF-47F4ED22E74A}">
      <text>
        <r>
          <rPr>
            <b/>
            <sz val="9"/>
            <color indexed="81"/>
            <rFont val="Tahoma"/>
            <family val="2"/>
          </rPr>
          <t>Inserire nome della Commissione</t>
        </r>
        <r>
          <rPr>
            <sz val="9"/>
            <color indexed="81"/>
            <rFont val="Tahoma"/>
            <family val="2"/>
          </rPr>
          <t xml:space="preserve">
</t>
        </r>
      </text>
    </comment>
    <comment ref="J4" authorId="0" shapeId="0" xr:uid="{F9FD33F2-CAB9-4A19-87DC-8DAD015B76A5}">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AA74DFD0-A86A-4A47-89A5-D0A28F6C8CF9}">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209DD908-08A4-4FF4-9F22-2B27BC993BEC}">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A9703466-12C4-44DA-A037-BD7CD97DA635}">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0A085670-97B5-4536-B3DC-33EEC7A0447E}">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2F2DA459-506A-4CAD-8E78-2CBF42C2D4C6}">
      <text>
        <r>
          <rPr>
            <b/>
            <sz val="9"/>
            <color indexed="81"/>
            <rFont val="Tahoma"/>
            <family val="2"/>
          </rPr>
          <t>1  =  Fascia - E.    171.00
2  =  Fascia - E.    568,00
3  =  Fascia - E.    908,00
4  =  Fascia - E. 2.270,00</t>
        </r>
      </text>
    </comment>
    <comment ref="A7" authorId="0" shapeId="0" xr:uid="{1986368E-1AAC-4760-A9B7-990A5197B823}">
      <text>
        <r>
          <rPr>
            <b/>
            <sz val="9"/>
            <color indexed="81"/>
            <rFont val="Tahoma"/>
            <family val="2"/>
          </rPr>
          <t>1 = Fascia - E.    171.00
2 = Fascia - E.    568,00
3 = Fascia - E.    908,00
4 = Fascia - E. 2.270,00</t>
        </r>
      </text>
    </comment>
    <comment ref="V11" authorId="0" shapeId="0" xr:uid="{94C4E54E-F412-41F6-9CFB-7E13E789DBA4}">
      <text>
        <r>
          <rPr>
            <b/>
            <sz val="9"/>
            <color indexed="81"/>
            <rFont val="Tahoma"/>
            <family val="2"/>
          </rPr>
          <t xml:space="preserve">Valore da non considerare. Utile solo per compenso al calcolo della voce "compensi ai commissari interni"
</t>
        </r>
      </text>
    </comment>
    <comment ref="A12" authorId="0" shapeId="0" xr:uid="{B18D8521-69C2-48C0-9F2A-8EC2873FE500}">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2B1C75DF-DFE4-4EAF-9FFD-EE70E187750B}">
      <text>
        <r>
          <rPr>
            <b/>
            <sz val="9"/>
            <color indexed="81"/>
            <rFont val="Tahoma"/>
            <family val="2"/>
          </rPr>
          <t>inserisci il num TOTALE degli alunni della classe articolata</t>
        </r>
      </text>
    </comment>
    <comment ref="L14" authorId="0" shapeId="0" xr:uid="{7CD1A4F0-C969-4798-A6CD-F2A6FDAF2993}">
      <text>
        <r>
          <rPr>
            <b/>
            <sz val="9"/>
            <color indexed="81"/>
            <rFont val="Tahoma"/>
            <family val="2"/>
          </rPr>
          <t>inserisci il num TOTALE degli alunni della classe articolata</t>
        </r>
      </text>
    </comment>
    <comment ref="A18" authorId="0" shapeId="0" xr:uid="{91964892-C8B6-46D4-A6DD-4821CF7C98CE}">
      <text>
        <r>
          <rPr>
            <b/>
            <i/>
            <sz val="9"/>
            <color indexed="81"/>
            <rFont val="Tahoma"/>
            <family val="2"/>
          </rPr>
          <t>Inserisci il numero totale dei giorni dei lavori per CALCOLO
 FASCE</t>
        </r>
      </text>
    </comment>
    <comment ref="J25" authorId="1" shapeId="0" xr:uid="{6E5B3176-CA04-454B-A5D0-321213EC7991}">
      <text>
        <r>
          <rPr>
            <b/>
            <sz val="9"/>
            <color indexed="81"/>
            <rFont val="Tahoma"/>
            <family val="2"/>
          </rPr>
          <t>Trattasi di compenso su classe articolata</t>
        </r>
      </text>
    </comment>
    <comment ref="K25" authorId="1" shapeId="0" xr:uid="{AF08A7B9-A3BC-4BB1-9495-6C692887E9C3}">
      <text>
        <r>
          <rPr>
            <b/>
            <sz val="9"/>
            <color indexed="81"/>
            <rFont val="Tahoma"/>
            <family val="2"/>
          </rPr>
          <t>Trattasi di compenso su classe articolata</t>
        </r>
      </text>
    </comment>
    <comment ref="L25" authorId="1" shapeId="0" xr:uid="{12B08804-A4C3-4DAF-B9FC-A95F10D08E1D}">
      <text>
        <r>
          <rPr>
            <b/>
            <sz val="9"/>
            <color indexed="81"/>
            <rFont val="Tahoma"/>
            <family val="2"/>
          </rPr>
          <t>Trattasi di compenso su classe articolata</t>
        </r>
        <r>
          <rPr>
            <sz val="9"/>
            <color indexed="81"/>
            <rFont val="Tahoma"/>
            <family val="2"/>
          </rPr>
          <t xml:space="preserve">
</t>
        </r>
      </text>
    </comment>
    <comment ref="M25" authorId="1" shapeId="0" xr:uid="{F6406E79-7699-4298-B5C8-42C66F6A2DAD}">
      <text>
        <r>
          <rPr>
            <b/>
            <sz val="9"/>
            <color indexed="81"/>
            <rFont val="Tahoma"/>
            <family val="2"/>
          </rPr>
          <t>Trattasi di compenso su classe articolata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Pincopallino</author>
    <author>User</author>
  </authors>
  <commentList>
    <comment ref="A3" authorId="0" shapeId="0" xr:uid="{E360C5E1-C19A-4F9F-AF1F-D68A9B58FA18}">
      <text>
        <r>
          <rPr>
            <b/>
            <sz val="9"/>
            <color indexed="81"/>
            <rFont val="Tahoma"/>
            <family val="2"/>
          </rPr>
          <t>Inserire nome della Commissione</t>
        </r>
        <r>
          <rPr>
            <sz val="9"/>
            <color indexed="81"/>
            <rFont val="Tahoma"/>
            <family val="2"/>
          </rPr>
          <t xml:space="preserve">
</t>
        </r>
      </text>
    </comment>
    <comment ref="J4" authorId="0" shapeId="0" xr:uid="{D7495C4C-6135-40C7-8B49-958E0BD73B4C}">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K4" authorId="0" shapeId="0" xr:uid="{C48F40B1-9781-4088-964F-04CC524E4872}">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L4" authorId="0" shapeId="0" xr:uid="{A57397D2-BA5F-481E-9C85-163DF0235738}">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M4" authorId="0" shapeId="0" xr:uid="{B8DB21E3-3CB8-4A44-898A-C355D6A861BD}">
      <text>
        <r>
          <rPr>
            <b/>
            <sz val="9"/>
            <color indexed="81"/>
            <rFont val="Tahoma"/>
            <family val="2"/>
          </rPr>
          <t xml:space="preserve">Campo utile  per un docente su classe articolata ma, se non vi sono, anche per docenti su classsi normali
</t>
        </r>
        <r>
          <rPr>
            <sz val="9"/>
            <color indexed="81"/>
            <rFont val="Tahoma"/>
            <family val="2"/>
          </rPr>
          <t xml:space="preserve">
</t>
        </r>
      </text>
    </comment>
    <comment ref="A5" authorId="0" shapeId="0" xr:uid="{4C5A9403-EE0D-4BE5-B252-F540B1415152}">
      <text>
        <r>
          <rPr>
            <b/>
            <sz val="9"/>
            <color indexed="81"/>
            <rFont val="Tahoma"/>
            <family val="2"/>
          </rPr>
          <t>In questi casi il compenso viene dimezzato - Riguarda solo Presidente e commissari  esterni</t>
        </r>
        <r>
          <rPr>
            <sz val="9"/>
            <color indexed="81"/>
            <rFont val="Tahoma"/>
            <family val="2"/>
          </rPr>
          <t xml:space="preserve">
</t>
        </r>
      </text>
    </comment>
    <comment ref="A6" authorId="0" shapeId="0" xr:uid="{0272E8DF-B0EC-47FF-974B-DED5A8E0C681}">
      <text>
        <r>
          <rPr>
            <b/>
            <sz val="9"/>
            <color indexed="81"/>
            <rFont val="Tahoma"/>
            <family val="2"/>
          </rPr>
          <t>1  =  Fascia - E.    171.00
2  =  Fascia - E.    568,00
3  =  Fascia - E.    908,00
4  =  Fascia - E. 2.270,00</t>
        </r>
      </text>
    </comment>
    <comment ref="A7" authorId="0" shapeId="0" xr:uid="{EB31B209-5F6E-43FF-917D-683ADC892684}">
      <text>
        <r>
          <rPr>
            <b/>
            <sz val="9"/>
            <color indexed="81"/>
            <rFont val="Tahoma"/>
            <family val="2"/>
          </rPr>
          <t>1 = Fascia - E.    171.00
2 = Fascia - E.    568,00
3 = Fascia - E.    908,00
4 = Fascia - E. 2.270,00</t>
        </r>
      </text>
    </comment>
    <comment ref="V11" authorId="0" shapeId="0" xr:uid="{CD6A2975-DA18-485D-A6C6-8FCAD4D28B47}">
      <text>
        <r>
          <rPr>
            <b/>
            <sz val="9"/>
            <color indexed="81"/>
            <rFont val="Tahoma"/>
            <family val="2"/>
          </rPr>
          <t xml:space="preserve">Valore da non considerare. Utile solo per compenso al calcolo della voce "compensi ai commissari interni"
</t>
        </r>
      </text>
    </comment>
    <comment ref="A12" authorId="0" shapeId="0" xr:uid="{8F0E264C-D6EF-4C09-9B64-2E6F9408CAAA}">
      <text>
        <r>
          <rPr>
            <b/>
            <sz val="9"/>
            <color indexed="81"/>
            <rFont val="Tahoma"/>
            <family val="2"/>
          </rPr>
          <t xml:space="preserve">Se Commissario con 
più di 2 classi, si paga comunque solo DOPPIO compenso
</t>
        </r>
        <r>
          <rPr>
            <sz val="9"/>
            <color indexed="81"/>
            <rFont val="Tahoma"/>
            <family val="2"/>
          </rPr>
          <t xml:space="preserve">
</t>
        </r>
      </text>
    </comment>
    <comment ref="J14" authorId="0" shapeId="0" xr:uid="{3DC788D5-BA41-45B7-A951-161AFD3419B8}">
      <text>
        <r>
          <rPr>
            <b/>
            <sz val="9"/>
            <color indexed="81"/>
            <rFont val="Tahoma"/>
            <family val="2"/>
          </rPr>
          <t>inserisci il num TOTALE degli alunni della classe articolata</t>
        </r>
      </text>
    </comment>
    <comment ref="L14" authorId="0" shapeId="0" xr:uid="{DD2D6139-D96A-4E42-9A0D-219E035E00E4}">
      <text>
        <r>
          <rPr>
            <b/>
            <sz val="9"/>
            <color indexed="81"/>
            <rFont val="Tahoma"/>
            <family val="2"/>
          </rPr>
          <t>inserisci il num TOTALE degli alunni della classe articolata</t>
        </r>
      </text>
    </comment>
    <comment ref="A18" authorId="0" shapeId="0" xr:uid="{2584EEBF-D071-4F64-9F84-36F0920DC88F}">
      <text>
        <r>
          <rPr>
            <b/>
            <i/>
            <sz val="9"/>
            <color indexed="81"/>
            <rFont val="Tahoma"/>
            <family val="2"/>
          </rPr>
          <t>Inserisci il numero totale dei giorni dei lavori per CALCOLO
 FASCE</t>
        </r>
      </text>
    </comment>
    <comment ref="J25" authorId="1" shapeId="0" xr:uid="{199F900E-0012-4C86-ACB6-8A3607D49C09}">
      <text>
        <r>
          <rPr>
            <b/>
            <sz val="9"/>
            <color indexed="81"/>
            <rFont val="Tahoma"/>
            <family val="2"/>
          </rPr>
          <t>Trattasi di compenso su classe articolata</t>
        </r>
      </text>
    </comment>
    <comment ref="K25" authorId="1" shapeId="0" xr:uid="{B72BFCFB-C2D7-43D7-AB27-D5678EFA19B0}">
      <text>
        <r>
          <rPr>
            <b/>
            <sz val="9"/>
            <color indexed="81"/>
            <rFont val="Tahoma"/>
            <family val="2"/>
          </rPr>
          <t>Trattasi di compenso su classe articolata</t>
        </r>
      </text>
    </comment>
    <comment ref="L25" authorId="1" shapeId="0" xr:uid="{51363EBF-B238-4C78-93E4-EC36E48D5FFB}">
      <text>
        <r>
          <rPr>
            <b/>
            <sz val="9"/>
            <color indexed="81"/>
            <rFont val="Tahoma"/>
            <family val="2"/>
          </rPr>
          <t>Trattasi di compenso su classe articolata</t>
        </r>
        <r>
          <rPr>
            <sz val="9"/>
            <color indexed="81"/>
            <rFont val="Tahoma"/>
            <family val="2"/>
          </rPr>
          <t xml:space="preserve">
</t>
        </r>
      </text>
    </comment>
    <comment ref="M25" authorId="1" shapeId="0" xr:uid="{77A62889-ADBC-44AB-AF78-FEC41669834A}">
      <text>
        <r>
          <rPr>
            <b/>
            <sz val="9"/>
            <color indexed="81"/>
            <rFont val="Tahoma"/>
            <family val="2"/>
          </rPr>
          <t>Trattasi di compenso su classe articolata</t>
        </r>
        <r>
          <rPr>
            <sz val="9"/>
            <color indexed="81"/>
            <rFont val="Tahoma"/>
            <family val="2"/>
          </rPr>
          <t xml:space="preserve">
</t>
        </r>
      </text>
    </comment>
  </commentList>
</comments>
</file>

<file path=xl/sharedStrings.xml><?xml version="1.0" encoding="utf-8"?>
<sst xmlns="http://schemas.openxmlformats.org/spreadsheetml/2006/main" count="327" uniqueCount="37">
  <si>
    <t>sostegno</t>
  </si>
  <si>
    <t>Presidente</t>
  </si>
  <si>
    <t>Esterno</t>
  </si>
  <si>
    <t>Interno</t>
  </si>
  <si>
    <t>Vicepresidente</t>
  </si>
  <si>
    <t>doppio compenso</t>
  </si>
  <si>
    <t>TOTALE</t>
  </si>
  <si>
    <t>PER CATEGORIA</t>
  </si>
  <si>
    <t>N.</t>
  </si>
  <si>
    <t>TOTALI</t>
  </si>
  <si>
    <t>COMMISSIONE</t>
  </si>
  <si>
    <t>IMPORTO</t>
  </si>
  <si>
    <t>Euro</t>
  </si>
  <si>
    <t>T O T A L E</t>
  </si>
  <si>
    <t>RIEPILOGO  FABBISOGNO</t>
  </si>
  <si>
    <t>SVILUPPPO CALCOLI</t>
  </si>
  <si>
    <t xml:space="preserve">TOTALI </t>
  </si>
  <si>
    <t>Componenti INTERNI</t>
  </si>
  <si>
    <t>Componenti ESTERNI</t>
  </si>
  <si>
    <t>Versione</t>
  </si>
  <si>
    <t>FINESTRA di INPUT DATI</t>
  </si>
  <si>
    <r>
      <rPr>
        <b/>
        <sz val="11"/>
        <color rgb="FFFF0000"/>
        <rFont val="Calibri"/>
        <family val="2"/>
        <scheme val="minor"/>
      </rPr>
      <t>NUMERO TOTALE</t>
    </r>
    <r>
      <rPr>
        <b/>
        <sz val="11"/>
        <color theme="1"/>
        <rFont val="Calibri"/>
        <family val="2"/>
        <scheme val="minor"/>
      </rPr>
      <t xml:space="preserve"> classe articolata</t>
    </r>
  </si>
  <si>
    <r>
      <rPr>
        <b/>
        <sz val="11"/>
        <color rgb="FFFF0000"/>
        <rFont val="Calibri"/>
        <family val="2"/>
        <scheme val="minor"/>
      </rPr>
      <t>FRAZIONI</t>
    </r>
    <r>
      <rPr>
        <b/>
        <sz val="11"/>
        <color theme="1"/>
        <rFont val="Calibri"/>
        <family val="2"/>
        <scheme val="minor"/>
      </rPr>
      <t xml:space="preserve"> alunni classe articolata</t>
    </r>
  </si>
  <si>
    <t>Nomi Componenti</t>
  </si>
  <si>
    <r>
      <t xml:space="preserve">Giorni Trasferta </t>
    </r>
    <r>
      <rPr>
        <b/>
        <sz val="11"/>
        <color rgb="FFFF0000"/>
        <rFont val="Calibri"/>
        <family val="2"/>
        <scheme val="minor"/>
      </rPr>
      <t>PRIMA SEDE</t>
    </r>
  </si>
  <si>
    <r>
      <t xml:space="preserve">Giorni Trasferta </t>
    </r>
    <r>
      <rPr>
        <b/>
        <sz val="11"/>
        <color rgb="FFFF0000"/>
        <rFont val="Calibri"/>
        <family val="2"/>
        <scheme val="minor"/>
      </rPr>
      <t>SECONDA SEDE</t>
    </r>
  </si>
  <si>
    <r>
      <t xml:space="preserve">Eventuali richieste di modifiche possono essere inviate al </t>
    </r>
    <r>
      <rPr>
        <b/>
        <i/>
        <sz val="14"/>
        <color rgb="FFFF0000"/>
        <rFont val="Calibri"/>
        <family val="2"/>
        <scheme val="minor"/>
      </rPr>
      <t>ws59@libero.it</t>
    </r>
  </si>
  <si>
    <r>
      <t xml:space="preserve">COMPENSO </t>
    </r>
    <r>
      <rPr>
        <b/>
        <sz val="11"/>
        <color rgb="FFFF0000"/>
        <rFont val="Calibri"/>
        <family val="2"/>
        <scheme val="minor"/>
      </rPr>
      <t>Trasferta PRIMA SEDE</t>
    </r>
  </si>
  <si>
    <r>
      <t xml:space="preserve">COMPENSO </t>
    </r>
    <r>
      <rPr>
        <b/>
        <sz val="11"/>
        <color rgb="FFFF0000"/>
        <rFont val="Calibri"/>
        <family val="2"/>
        <scheme val="minor"/>
      </rPr>
      <t>Trasferta SECONDA SEDE</t>
    </r>
  </si>
  <si>
    <t>PROGRAMMA PER IL CALCOLO DEI COMPENSI DI ESAME NEGLI ISTITUTI DI ISTRUZIONE SUPERIORE</t>
  </si>
  <si>
    <t>Approfitto dell'occasione per augurare a tutti una buona continuazione, visto il mio prossimo pensionamento dal 1 settembre 2024 - Per me è stata una magnifica avventura durata appena 45 anni !! :-)</t>
  </si>
  <si>
    <r>
      <t xml:space="preserve">FASCIA Trasferta </t>
    </r>
    <r>
      <rPr>
        <b/>
        <sz val="10"/>
        <color rgb="FFFF0000"/>
        <rFont val="Calibri"/>
        <family val="2"/>
        <scheme val="minor"/>
      </rPr>
      <t>PRIMA SEDE</t>
    </r>
  </si>
  <si>
    <r>
      <t xml:space="preserve">FASCIA Trasferta </t>
    </r>
    <r>
      <rPr>
        <b/>
        <sz val="10"/>
        <color rgb="FFFF0000"/>
        <rFont val="Calibri"/>
        <family val="2"/>
        <scheme val="minor"/>
      </rPr>
      <t>SECONDA SEDE</t>
    </r>
  </si>
  <si>
    <t>Componente che opera su una commissione di una sola classe</t>
  </si>
  <si>
    <t>9.0</t>
  </si>
  <si>
    <r>
      <t xml:space="preserve">Il programma permette di avere una visione d'insieme dei pagamenti dei compensi di esame di Stato al personale che poi sarà trattato, per la effettiva retribuzione, attraverso le proprie piattaforme </t>
    </r>
    <r>
      <rPr>
        <i/>
        <sz val="16"/>
        <color theme="1"/>
        <rFont val="Calibri"/>
        <family val="2"/>
        <scheme val="minor"/>
      </rPr>
      <t>Argo retribuzioni, Axios ecc</t>
    </r>
    <r>
      <rPr>
        <sz val="16"/>
        <color theme="1"/>
        <rFont val="Calibri"/>
        <family val="2"/>
        <scheme val="minor"/>
      </rPr>
      <t>. - Questo al solo scopo di avere un confronto dei dati. Per il funzionamento basta inserire : nomi dei componenti, fascia/e di trasferta(indicando 1, 2,3,4) e "</t>
    </r>
    <r>
      <rPr>
        <i/>
        <sz val="16"/>
        <color rgb="FFFF0000"/>
        <rFont val="Calibri"/>
        <family val="2"/>
        <scheme val="minor"/>
      </rPr>
      <t>SI</t>
    </r>
    <r>
      <rPr>
        <sz val="16"/>
        <color theme="1"/>
        <rFont val="Calibri"/>
        <family val="2"/>
        <scheme val="minor"/>
      </rPr>
      <t>" nelle celle interessate. Eventualmente anche il numero degli alunni nei due gruppi di tre celle ciascuno, relativi alle sole classi articolate. Per chi non le conosce, riguardano l'eventuale sdoppiamento in due laboratori, e quindi due docenti nella stessa classe, con il risultato, per esempio, di avere un gruppo di alunni che fanno oreficeria e un altro che fa grafica, nella stessa classe. In questo caso il compenso si divide in proporzione al numero degli alunni di ciascun docente).  Nella attuale versione si prevede anche il dimezzamento di un compenso nel caso di un componente con una sola classe. V</t>
    </r>
    <r>
      <rPr>
        <u/>
        <sz val="16"/>
        <color theme="1"/>
        <rFont val="Calibri"/>
        <family val="2"/>
        <scheme val="minor"/>
      </rPr>
      <t>olutamente non sono state nascoste le formule, al fine di poterne comprendere il funzionamento, NELLA FERMA CONVINZIONE, DA SEMPRE, CHE CHI SA HA L'OBBLIGO DI FAR SAPERE</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</si>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</sst>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i/>
      <sz val="11"/>
      <color rgb="FFFF0000"/>
      <name val="Calibri"/>
      <family val="2"/>
      <scheme val="minor"/>
    </font>
    <font>
      <b/>
      <i/>
      <sz val="11"/>
      <color theme="1"/>
      <name val="Calibri"/>
      <family val="2"/>
      <scheme val="minor"/>
    </font>
    <font>
      <b/>
      <sz val="9"/>
      <color indexed="81"/>
      <name val="Tahoma"/>
      <family val="2"/>
    </font>
    <font>
      <b/>
      <sz val="18"/>
      <color theme="1"/>
      <name val="Calibri"/>
      <family val="2"/>
      <scheme val="minor"/>
    </font>
    <font>
      <b/>
      <sz val="16"/>
      <color theme="1"/>
      <name val="Calibri"/>
      <family val="2"/>
      <scheme val="minor"/>
    </font>
    <font>
      <i/>
      <sz val="11"/>
      <color theme="1"/>
      <name val="Calibri"/>
      <family val="2"/>
      <scheme val="minor"/>
    </font>
    <font>
      <b/>
      <sz val="10"/>
      <color theme="1"/>
      <name val="Calibri"/>
      <family val="2"/>
      <scheme val="minor"/>
    </font>
    <font>
      <b/>
      <i/>
      <sz val="10"/>
      <color rgb="FFFF0000"/>
      <name val="Calibri"/>
      <family val="2"/>
      <scheme val="minor"/>
    </font>
    <font>
      <b/>
      <i/>
      <sz val="11"/>
      <color rgb="FFFFFF00"/>
      <name val="Calibri"/>
      <family val="2"/>
      <scheme val="minor"/>
    </font>
    <font>
      <b/>
      <i/>
      <sz val="9"/>
      <color indexed="81"/>
      <name val="Tahoma"/>
      <family val="2"/>
    </font>
    <font>
      <sz val="9"/>
      <color indexed="81"/>
      <name val="Tahoma"/>
      <family val="2"/>
    </font>
    <font>
      <b/>
      <i/>
      <sz val="12"/>
      <color theme="1"/>
      <name val="Calibri"/>
      <family val="2"/>
      <scheme val="minor"/>
    </font>
    <font>
      <i/>
      <sz val="10"/>
      <color theme="1"/>
      <name val="Calibri"/>
      <family val="2"/>
      <scheme val="minor"/>
    </font>
    <font>
      <b/>
      <i/>
      <sz val="14"/>
      <color rgb="FFFF0000"/>
      <name val="Calibri"/>
      <family val="2"/>
      <scheme val="minor"/>
    </font>
    <font>
      <b/>
      <sz val="16"/>
      <color rgb="FFFF0000"/>
      <name val="Calibri"/>
      <family val="2"/>
      <scheme val="minor"/>
    </font>
    <font>
      <sz val="16"/>
      <color theme="1"/>
      <name val="Calibri"/>
      <family val="2"/>
      <scheme val="minor"/>
    </font>
    <font>
      <i/>
      <sz val="16"/>
      <color theme="1"/>
      <name val="Calibri"/>
      <family val="2"/>
      <scheme val="minor"/>
    </font>
    <font>
      <u/>
      <sz val="16"/>
      <color theme="1"/>
      <name val="Calibri"/>
      <family val="2"/>
      <scheme val="minor"/>
    </font>
    <font>
      <i/>
      <sz val="16"/>
      <color rgb="FFFF0000"/>
      <name val="Calibri"/>
      <family val="2"/>
      <scheme val="minor"/>
    </font>
    <font>
      <b/>
      <sz val="10"/>
      <color rgb="FFFF0000"/>
      <name val="Calibri"/>
      <family val="2"/>
      <scheme val="minor"/>
    </font>
    <font>
      <i/>
      <sz val="9"/>
      <color rgb="FFFF9999"/>
      <name val="Calibri"/>
      <family val="2"/>
      <scheme val="minor"/>
    </font>
    <font>
      <i/>
      <sz val="8"/>
      <color rgb="FFFF9999"/>
      <name val="Calibri"/>
      <family val="2"/>
      <scheme val="minor"/>
    </font>
    <font>
      <i/>
      <sz val="11"/>
      <color rgb="FFC0C0C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CCFF"/>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gray125">
        <bgColor rgb="FFFFFF00"/>
      </patternFill>
    </fill>
    <fill>
      <patternFill patternType="solid">
        <fgColor theme="5"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99FF"/>
        <bgColor indexed="64"/>
      </patternFill>
    </fill>
    <fill>
      <patternFill patternType="solid">
        <fgColor rgb="FFCCCCFF"/>
        <bgColor indexed="64"/>
      </patternFill>
    </fill>
    <fill>
      <patternFill patternType="solid">
        <fgColor indexed="65"/>
        <bgColor indexed="64"/>
      </patternFill>
    </fill>
    <fill>
      <patternFill patternType="solid">
        <fgColor rgb="FF92D050"/>
        <bgColor indexed="64"/>
      </patternFill>
    </fill>
  </fills>
  <borders count="7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thick">
        <color indexed="64"/>
      </left>
      <right/>
      <top style="thick">
        <color indexed="64"/>
      </top>
      <bottom style="thick">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thick">
        <color indexed="64"/>
      </top>
      <bottom/>
      <diagonal/>
    </border>
    <border>
      <left style="medium">
        <color indexed="64"/>
      </left>
      <right/>
      <top style="thick">
        <color indexed="64"/>
      </top>
      <bottom style="medium">
        <color indexed="64"/>
      </bottom>
      <diagonal/>
    </border>
    <border>
      <left style="medium">
        <color indexed="64"/>
      </left>
      <right/>
      <top style="medium">
        <color indexed="64"/>
      </top>
      <bottom style="thick">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thick">
        <color indexed="64"/>
      </top>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bottom style="thick">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thick">
        <color indexed="64"/>
      </bottom>
      <diagonal/>
    </border>
    <border>
      <left/>
      <right/>
      <top style="thick">
        <color indexed="64"/>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ck">
        <color indexed="64"/>
      </right>
      <top style="medium">
        <color indexed="64"/>
      </top>
      <bottom style="thin">
        <color indexed="64"/>
      </bottom>
      <diagonal/>
    </border>
    <border>
      <left/>
      <right/>
      <top/>
      <bottom style="medium">
        <color indexed="64"/>
      </bottom>
      <diagonal/>
    </border>
  </borders>
  <cellStyleXfs count="1">
    <xf numFmtId="0" fontId="0" fillId="0" borderId="0"/>
  </cellStyleXfs>
  <cellXfs count="206">
    <xf numFmtId="0" fontId="0" fillId="0" borderId="0" xfId="0"/>
    <xf numFmtId="0" fontId="0" fillId="0" borderId="0" xfId="0" applyBorder="1"/>
    <xf numFmtId="0" fontId="1" fillId="0" borderId="3" xfId="0" applyFont="1" applyBorder="1"/>
    <xf numFmtId="4" fontId="0" fillId="0" borderId="3" xfId="0" applyNumberFormat="1" applyBorder="1" applyAlignment="1">
      <alignment horizontal="center" vertical="center"/>
    </xf>
    <xf numFmtId="4" fontId="0" fillId="0" borderId="0" xfId="0" applyNumberFormat="1" applyBorder="1" applyAlignment="1">
      <alignment horizontal="center" vertical="center"/>
    </xf>
    <xf numFmtId="4" fontId="0" fillId="0" borderId="0" xfId="0" applyNumberFormat="1"/>
    <xf numFmtId="4" fontId="0" fillId="0" borderId="6" xfId="0" applyNumberFormat="1" applyBorder="1" applyAlignment="1">
      <alignment horizontal="center" vertical="center"/>
    </xf>
    <xf numFmtId="0" fontId="0" fillId="0" borderId="0" xfId="0" applyBorder="1" applyAlignment="1"/>
    <xf numFmtId="0" fontId="0" fillId="0" borderId="26" xfId="0" applyBorder="1" applyAlignment="1">
      <alignment horizontal="center" vertical="center"/>
    </xf>
    <xf numFmtId="3" fontId="0" fillId="0" borderId="27" xfId="0" applyNumberFormat="1" applyBorder="1" applyAlignment="1">
      <alignment horizontal="center" vertical="center"/>
    </xf>
    <xf numFmtId="0" fontId="0" fillId="0" borderId="18" xfId="0" applyBorder="1" applyAlignment="1">
      <alignment horizontal="center" vertical="center"/>
    </xf>
    <xf numFmtId="4" fontId="0" fillId="4" borderId="31" xfId="0" applyNumberFormat="1" applyFill="1" applyBorder="1" applyAlignment="1">
      <alignment horizontal="center" vertical="center"/>
    </xf>
    <xf numFmtId="4" fontId="0" fillId="4" borderId="20" xfId="0" applyNumberFormat="1" applyFill="1" applyBorder="1" applyAlignment="1">
      <alignment horizontal="center" vertical="center"/>
    </xf>
    <xf numFmtId="0" fontId="0" fillId="2" borderId="6"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 fontId="0" fillId="0" borderId="19" xfId="0" applyNumberFormat="1" applyBorder="1" applyAlignment="1">
      <alignment horizontal="center" vertical="center"/>
    </xf>
    <xf numFmtId="4" fontId="5" fillId="3" borderId="22" xfId="0" applyNumberFormat="1" applyFont="1" applyFill="1" applyBorder="1" applyAlignment="1">
      <alignment horizontal="center" vertical="center"/>
    </xf>
    <xf numFmtId="4" fontId="1" fillId="5" borderId="22" xfId="0" applyNumberFormat="1" applyFont="1" applyFill="1" applyBorder="1" applyAlignment="1">
      <alignment horizontal="center" vertical="center"/>
    </xf>
    <xf numFmtId="0" fontId="0" fillId="0" borderId="5" xfId="0" applyBorder="1" applyAlignment="1">
      <alignment horizontal="center" vertical="center"/>
    </xf>
    <xf numFmtId="4" fontId="0" fillId="0" borderId="5" xfId="0" applyNumberFormat="1" applyBorder="1" applyAlignment="1">
      <alignment vertical="center"/>
    </xf>
    <xf numFmtId="4" fontId="4" fillId="0" borderId="5" xfId="0" applyNumberFormat="1" applyFont="1" applyBorder="1" applyAlignment="1">
      <alignment horizontal="right" vertical="center"/>
    </xf>
    <xf numFmtId="0" fontId="1" fillId="7" borderId="5" xfId="0" applyFont="1" applyFill="1" applyBorder="1" applyAlignment="1">
      <alignment horizontal="center" vertical="center"/>
    </xf>
    <xf numFmtId="0" fontId="0" fillId="2" borderId="40" xfId="0" applyFill="1" applyBorder="1" applyAlignment="1" applyProtection="1">
      <alignment horizontal="center" vertical="center"/>
      <protection locked="0"/>
    </xf>
    <xf numFmtId="0" fontId="1" fillId="8" borderId="20" xfId="0" applyFont="1" applyFill="1" applyBorder="1" applyAlignment="1">
      <alignment vertical="center" wrapText="1"/>
    </xf>
    <xf numFmtId="4" fontId="0" fillId="0" borderId="25" xfId="0" applyNumberFormat="1" applyBorder="1" applyAlignment="1">
      <alignment horizontal="center" vertical="center"/>
    </xf>
    <xf numFmtId="4" fontId="0" fillId="0" borderId="4" xfId="0" applyNumberFormat="1" applyBorder="1" applyAlignment="1">
      <alignment horizontal="center" vertical="center"/>
    </xf>
    <xf numFmtId="4" fontId="0" fillId="0" borderId="42" xfId="0" applyNumberFormat="1" applyBorder="1" applyAlignment="1">
      <alignment horizontal="center" vertical="center"/>
    </xf>
    <xf numFmtId="4" fontId="0" fillId="0" borderId="40" xfId="0" applyNumberFormat="1" applyBorder="1" applyAlignment="1">
      <alignment horizontal="center" vertical="center"/>
    </xf>
    <xf numFmtId="4" fontId="0" fillId="0" borderId="18" xfId="0" applyNumberFormat="1" applyBorder="1" applyAlignment="1">
      <alignment horizontal="center" vertical="center"/>
    </xf>
    <xf numFmtId="4" fontId="0" fillId="0" borderId="44" xfId="0" applyNumberFormat="1" applyBorder="1" applyAlignment="1">
      <alignment horizontal="center" vertical="center"/>
    </xf>
    <xf numFmtId="4" fontId="0" fillId="0" borderId="45" xfId="0" applyNumberFormat="1" applyBorder="1" applyAlignment="1">
      <alignment horizontal="center" vertical="center"/>
    </xf>
    <xf numFmtId="0" fontId="0" fillId="2" borderId="42" xfId="0" applyFill="1" applyBorder="1" applyAlignment="1" applyProtection="1">
      <alignment horizontal="center" vertical="center"/>
      <protection locked="0"/>
    </xf>
    <xf numFmtId="4" fontId="0" fillId="0" borderId="51" xfId="0" applyNumberFormat="1" applyBorder="1" applyAlignment="1">
      <alignment horizontal="center" vertical="center"/>
    </xf>
    <xf numFmtId="4" fontId="0" fillId="0" borderId="48" xfId="0" applyNumberFormat="1" applyBorder="1" applyAlignment="1">
      <alignment horizontal="center" vertical="center"/>
    </xf>
    <xf numFmtId="0" fontId="0" fillId="10" borderId="54" xfId="0" applyFill="1" applyBorder="1" applyAlignment="1" applyProtection="1">
      <alignment horizontal="center" vertical="center"/>
      <protection locked="0"/>
    </xf>
    <xf numFmtId="0" fontId="0" fillId="10" borderId="53"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4" fontId="0" fillId="0" borderId="55" xfId="0" applyNumberFormat="1" applyBorder="1" applyAlignment="1">
      <alignment horizontal="center" vertical="center"/>
    </xf>
    <xf numFmtId="4" fontId="0" fillId="0" borderId="39" xfId="0" applyNumberFormat="1" applyBorder="1" applyAlignment="1">
      <alignment horizontal="center" vertical="center"/>
    </xf>
    <xf numFmtId="0" fontId="1" fillId="10" borderId="10"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0" borderId="11" xfId="0" applyFont="1" applyFill="1" applyBorder="1" applyAlignment="1" applyProtection="1">
      <alignment horizontal="center" vertical="center" wrapText="1"/>
      <protection locked="0"/>
    </xf>
    <xf numFmtId="4" fontId="1" fillId="0" borderId="0" xfId="0" applyNumberFormat="1" applyFont="1" applyFill="1" applyBorder="1" applyAlignment="1">
      <alignment horizontal="center" vertical="center"/>
    </xf>
    <xf numFmtId="0" fontId="0" fillId="0" borderId="0" xfId="0" applyFill="1" applyBorder="1"/>
    <xf numFmtId="4" fontId="1" fillId="0" borderId="1" xfId="0" applyNumberFormat="1" applyFont="1" applyBorder="1" applyAlignment="1">
      <alignment horizontal="right"/>
    </xf>
    <xf numFmtId="4" fontId="1" fillId="0" borderId="1" xfId="0" applyNumberFormat="1" applyFont="1" applyBorder="1" applyAlignment="1">
      <alignment horizontal="right" vertical="center"/>
    </xf>
    <xf numFmtId="0" fontId="6" fillId="0" borderId="5" xfId="0" applyFont="1" applyBorder="1" applyAlignment="1">
      <alignment horizontal="center" vertical="center"/>
    </xf>
    <xf numFmtId="0" fontId="11" fillId="2" borderId="17"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4" fillId="12" borderId="7" xfId="0" applyFont="1" applyFill="1" applyBorder="1" applyAlignment="1" applyProtection="1">
      <alignment horizontal="center" vertical="center"/>
      <protection locked="0"/>
    </xf>
    <xf numFmtId="0" fontId="4" fillId="12" borderId="24" xfId="0" applyFont="1" applyFill="1" applyBorder="1" applyAlignment="1" applyProtection="1">
      <alignment horizontal="center" vertical="center"/>
      <protection locked="0"/>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4" fillId="12" borderId="12" xfId="0" applyFont="1" applyFill="1" applyBorder="1" applyAlignment="1" applyProtection="1">
      <alignment horizontal="center" vertical="center"/>
      <protection locked="0"/>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1" fillId="2" borderId="35" xfId="0" applyFont="1" applyFill="1" applyBorder="1" applyAlignment="1" applyProtection="1">
      <alignment horizontal="center" vertical="center"/>
      <protection locked="0"/>
    </xf>
    <xf numFmtId="0" fontId="0" fillId="0" borderId="23" xfId="0" applyBorder="1"/>
    <xf numFmtId="4" fontId="0" fillId="0" borderId="62" xfId="0" applyNumberFormat="1" applyBorder="1" applyAlignment="1">
      <alignment horizontal="center" vertical="center"/>
    </xf>
    <xf numFmtId="4" fontId="0" fillId="0" borderId="63" xfId="0" applyNumberFormat="1" applyBorder="1" applyAlignment="1">
      <alignment horizontal="center" vertical="center"/>
    </xf>
    <xf numFmtId="0" fontId="1" fillId="13" borderId="9" xfId="0" applyFont="1" applyFill="1" applyBorder="1" applyAlignment="1" applyProtection="1">
      <alignment horizontal="center" vertical="center" wrapText="1"/>
      <protection locked="0"/>
    </xf>
    <xf numFmtId="0" fontId="1" fillId="13" borderId="10" xfId="0" applyFont="1" applyFill="1" applyBorder="1" applyAlignment="1" applyProtection="1">
      <alignment horizontal="center" vertical="center" wrapText="1"/>
      <protection locked="0"/>
    </xf>
    <xf numFmtId="0" fontId="1" fillId="4" borderId="16"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3" fillId="1"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2" borderId="7" xfId="0" applyFont="1" applyFill="1" applyBorder="1" applyAlignment="1" applyProtection="1">
      <alignment horizontal="center" vertical="center"/>
      <protection locked="0"/>
    </xf>
    <xf numFmtId="0" fontId="1" fillId="8" borderId="3" xfId="0" applyFont="1" applyFill="1" applyBorder="1" applyAlignment="1">
      <alignment vertical="center" wrapText="1"/>
    </xf>
    <xf numFmtId="4" fontId="1" fillId="3" borderId="32" xfId="0" applyNumberFormat="1" applyFont="1" applyFill="1" applyBorder="1" applyAlignment="1">
      <alignment horizontal="right" vertical="center"/>
    </xf>
    <xf numFmtId="4" fontId="1" fillId="3" borderId="33" xfId="0" applyNumberFormat="1" applyFont="1" applyFill="1" applyBorder="1" applyAlignment="1">
      <alignment horizontal="right" vertical="center"/>
    </xf>
    <xf numFmtId="0" fontId="0" fillId="9" borderId="54"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3" fillId="0" borderId="15" xfId="0" applyFont="1" applyFill="1" applyBorder="1" applyAlignment="1">
      <alignment horizontal="center" vertical="center" wrapText="1"/>
    </xf>
    <xf numFmtId="49" fontId="0" fillId="0" borderId="5" xfId="0" applyNumberFormat="1" applyBorder="1" applyAlignment="1">
      <alignment horizontal="center" vertical="center"/>
    </xf>
    <xf numFmtId="49" fontId="4" fillId="0" borderId="5" xfId="0" applyNumberFormat="1" applyFont="1" applyBorder="1" applyAlignment="1" applyProtection="1">
      <alignment vertical="center" wrapText="1"/>
      <protection locked="0"/>
    </xf>
    <xf numFmtId="49" fontId="4" fillId="2" borderId="8" xfId="0" applyNumberFormat="1" applyFont="1" applyFill="1" applyBorder="1" applyAlignment="1" applyProtection="1">
      <alignment horizontal="center" vertical="center" wrapText="1"/>
      <protection locked="0"/>
    </xf>
    <xf numFmtId="3" fontId="0" fillId="0" borderId="65" xfId="0" applyNumberForma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0" fillId="0" borderId="5" xfId="0" applyBorder="1"/>
    <xf numFmtId="0" fontId="4" fillId="0" borderId="7" xfId="0" applyFont="1" applyFill="1" applyBorder="1" applyAlignment="1">
      <alignment horizontal="center" vertical="center"/>
    </xf>
    <xf numFmtId="4" fontId="1" fillId="0" borderId="7" xfId="0" applyNumberFormat="1" applyFont="1" applyBorder="1" applyAlignment="1">
      <alignment horizontal="center" vertical="center"/>
    </xf>
    <xf numFmtId="4" fontId="1" fillId="0" borderId="24" xfId="0" applyNumberFormat="1" applyFont="1" applyBorder="1" applyAlignment="1">
      <alignment horizontal="center" vertical="center"/>
    </xf>
    <xf numFmtId="4" fontId="1" fillId="0" borderId="12" xfId="0" applyNumberFormat="1" applyFont="1" applyBorder="1" applyAlignment="1">
      <alignment horizontal="center" vertical="center"/>
    </xf>
    <xf numFmtId="0" fontId="17" fillId="0" borderId="1" xfId="0" applyFont="1" applyBorder="1" applyAlignment="1">
      <alignment vertical="center"/>
    </xf>
    <xf numFmtId="0" fontId="18" fillId="0" borderId="5" xfId="0" applyFont="1" applyBorder="1" applyAlignment="1">
      <alignment horizontal="center" vertical="center" wrapText="1"/>
    </xf>
    <xf numFmtId="0" fontId="0" fillId="7" borderId="5" xfId="0" applyFont="1" applyFill="1" applyBorder="1" applyAlignment="1">
      <alignment horizontal="center" vertical="center"/>
    </xf>
    <xf numFmtId="0" fontId="0" fillId="0" borderId="5" xfId="0" applyBorder="1" applyAlignment="1">
      <alignment horizontal="center"/>
    </xf>
    <xf numFmtId="49" fontId="0" fillId="0" borderId="1" xfId="0" applyNumberFormat="1" applyBorder="1" applyAlignment="1">
      <alignment horizontal="center" vertical="center"/>
    </xf>
    <xf numFmtId="4" fontId="0" fillId="0" borderId="27" xfId="0" applyNumberFormat="1" applyBorder="1" applyAlignment="1">
      <alignment horizontal="center" vertical="center"/>
    </xf>
    <xf numFmtId="0" fontId="1" fillId="10" borderId="68"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57" xfId="0" applyFont="1" applyBorder="1" applyAlignment="1">
      <alignment horizontal="center" vertical="center"/>
    </xf>
    <xf numFmtId="0" fontId="4" fillId="12" borderId="15" xfId="0" applyFont="1" applyFill="1" applyBorder="1" applyAlignment="1" applyProtection="1">
      <alignment horizontal="center" vertical="center"/>
      <protection locked="0"/>
    </xf>
    <xf numFmtId="0" fontId="4" fillId="12" borderId="13" xfId="0" applyFont="1" applyFill="1" applyBorder="1" applyAlignment="1" applyProtection="1">
      <alignment horizontal="center" vertical="center"/>
      <protection locked="0"/>
    </xf>
    <xf numFmtId="0" fontId="4" fillId="12" borderId="54" xfId="0" applyFont="1" applyFill="1" applyBorder="1" applyAlignment="1" applyProtection="1">
      <alignment horizontal="center" vertical="center"/>
      <protection locked="0"/>
    </xf>
    <xf numFmtId="0" fontId="4" fillId="12" borderId="14"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wrapText="1"/>
      <protection locked="0"/>
    </xf>
    <xf numFmtId="0" fontId="2" fillId="0" borderId="5" xfId="0" applyFont="1" applyBorder="1" applyAlignment="1">
      <alignment horizontal="center" vertical="center"/>
    </xf>
    <xf numFmtId="0" fontId="12" fillId="4" borderId="3" xfId="0" applyFont="1" applyFill="1" applyBorder="1" applyAlignment="1">
      <alignment vertical="center" wrapText="1"/>
    </xf>
    <xf numFmtId="4" fontId="0" fillId="0" borderId="70" xfId="0" applyNumberFormat="1" applyBorder="1" applyAlignment="1">
      <alignment horizontal="center" vertical="center"/>
    </xf>
    <xf numFmtId="4" fontId="0" fillId="0" borderId="64" xfId="0" applyNumberFormat="1" applyBorder="1" applyAlignment="1">
      <alignment horizontal="center" vertical="center"/>
    </xf>
    <xf numFmtId="4" fontId="1" fillId="18" borderId="50" xfId="0" applyNumberFormat="1" applyFont="1" applyFill="1" applyBorder="1" applyAlignment="1">
      <alignment horizontal="center" vertical="center"/>
    </xf>
    <xf numFmtId="4" fontId="0" fillId="0" borderId="28" xfId="0" applyNumberFormat="1" applyBorder="1" applyAlignment="1">
      <alignment horizontal="center" vertical="center"/>
    </xf>
    <xf numFmtId="4" fontId="0" fillId="0" borderId="35" xfId="0" applyNumberFormat="1" applyBorder="1" applyAlignment="1">
      <alignment horizontal="center" vertical="center"/>
    </xf>
    <xf numFmtId="0" fontId="1" fillId="13" borderId="68"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1" fillId="10" borderId="72" xfId="0" applyFont="1" applyFill="1" applyBorder="1" applyAlignment="1" applyProtection="1">
      <alignment horizontal="center" vertical="center" wrapText="1"/>
      <protection locked="0"/>
    </xf>
    <xf numFmtId="0" fontId="4" fillId="12" borderId="35" xfId="0" applyFont="1" applyFill="1" applyBorder="1" applyAlignment="1" applyProtection="1">
      <alignment horizontal="center" vertical="center"/>
      <protection locked="0"/>
    </xf>
    <xf numFmtId="0" fontId="4" fillId="12" borderId="56" xfId="0" applyFont="1" applyFill="1" applyBorder="1" applyAlignment="1" applyProtection="1">
      <alignment horizontal="center" vertical="center"/>
      <protection locked="0"/>
    </xf>
    <xf numFmtId="0" fontId="0" fillId="2" borderId="73"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 fillId="19" borderId="68" xfId="0" applyFont="1" applyFill="1" applyBorder="1" applyAlignment="1" applyProtection="1">
      <alignment horizontal="center" vertical="center" wrapText="1"/>
      <protection locked="0"/>
    </xf>
    <xf numFmtId="0" fontId="1" fillId="19" borderId="71" xfId="0" applyFont="1" applyFill="1" applyBorder="1" applyAlignment="1" applyProtection="1">
      <alignment horizontal="center" vertical="center" wrapText="1"/>
      <protection locked="0"/>
    </xf>
    <xf numFmtId="0" fontId="1" fillId="19" borderId="74" xfId="0" applyFont="1" applyFill="1" applyBorder="1" applyAlignment="1" applyProtection="1">
      <alignment horizontal="center" vertical="center" wrapText="1"/>
      <protection locked="0"/>
    </xf>
    <xf numFmtId="0" fontId="0" fillId="11" borderId="40" xfId="0" applyFont="1" applyFill="1" applyBorder="1" applyAlignment="1" applyProtection="1">
      <alignment horizontal="center" vertical="center" wrapText="1"/>
    </xf>
    <xf numFmtId="0" fontId="0" fillId="11" borderId="39" xfId="0" applyFont="1" applyFill="1" applyBorder="1" applyAlignment="1" applyProtection="1">
      <alignment horizontal="center" vertical="center" wrapText="1"/>
    </xf>
    <xf numFmtId="0" fontId="0" fillId="11" borderId="45" xfId="0" applyFont="1" applyFill="1" applyBorder="1" applyAlignment="1" applyProtection="1">
      <alignment horizontal="center" vertical="center" wrapText="1"/>
    </xf>
    <xf numFmtId="0" fontId="0" fillId="11" borderId="41"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6" xfId="0" applyFill="1" applyBorder="1" applyAlignment="1" applyProtection="1">
      <alignment horizontal="center" vertical="center"/>
    </xf>
    <xf numFmtId="0" fontId="0" fillId="11" borderId="52" xfId="0" applyFill="1" applyBorder="1" applyAlignment="1" applyProtection="1">
      <alignment horizontal="center" vertical="center"/>
    </xf>
    <xf numFmtId="0" fontId="0" fillId="11" borderId="61" xfId="0" applyFill="1" applyBorder="1" applyAlignment="1" applyProtection="1">
      <alignment horizontal="center" vertical="center"/>
    </xf>
    <xf numFmtId="0" fontId="0" fillId="11" borderId="57" xfId="0" applyFill="1" applyBorder="1" applyAlignment="1" applyProtection="1">
      <alignment horizontal="center" vertical="center"/>
    </xf>
    <xf numFmtId="0" fontId="0" fillId="11" borderId="14" xfId="0" applyFill="1" applyBorder="1" applyAlignment="1" applyProtection="1">
      <alignment horizontal="center" vertical="center"/>
    </xf>
    <xf numFmtId="0" fontId="2" fillId="11" borderId="66" xfId="0" applyFont="1" applyFill="1" applyBorder="1" applyProtection="1"/>
    <xf numFmtId="0" fontId="2" fillId="11" borderId="59" xfId="0" applyFont="1" applyFill="1" applyBorder="1" applyProtection="1"/>
    <xf numFmtId="0" fontId="0" fillId="2" borderId="29" xfId="0" applyFill="1" applyBorder="1" applyAlignment="1" applyProtection="1">
      <alignment horizontal="center" vertical="center"/>
      <protection locked="0"/>
    </xf>
    <xf numFmtId="0" fontId="0" fillId="11" borderId="30" xfId="0" applyFill="1" applyBorder="1" applyAlignment="1" applyProtection="1">
      <alignment horizontal="center" vertical="center"/>
    </xf>
    <xf numFmtId="0" fontId="0" fillId="11" borderId="69" xfId="0" applyFill="1" applyBorder="1" applyAlignment="1" applyProtection="1">
      <alignment horizontal="center" vertical="center"/>
    </xf>
    <xf numFmtId="0" fontId="0" fillId="11" borderId="67" xfId="0" applyFill="1" applyBorder="1" applyAlignment="1" applyProtection="1">
      <alignment horizontal="center" vertical="center"/>
    </xf>
    <xf numFmtId="0" fontId="0" fillId="11" borderId="75" xfId="0" applyFill="1" applyBorder="1" applyAlignment="1" applyProtection="1">
      <alignment horizontal="center" vertical="center"/>
    </xf>
    <xf numFmtId="3" fontId="26" fillId="0" borderId="27" xfId="0" applyNumberFormat="1" applyFont="1" applyBorder="1" applyAlignment="1">
      <alignment horizontal="center" vertical="center"/>
    </xf>
    <xf numFmtId="4" fontId="27" fillId="0" borderId="3" xfId="0" applyNumberFormat="1" applyFont="1" applyFill="1" applyBorder="1" applyAlignment="1">
      <alignment horizontal="center" vertical="center"/>
    </xf>
    <xf numFmtId="49" fontId="12" fillId="0" borderId="0" xfId="0" applyNumberFormat="1" applyFont="1" applyBorder="1" applyAlignment="1" applyProtection="1">
      <alignment vertical="center" wrapText="1"/>
      <protection locked="0"/>
    </xf>
    <xf numFmtId="0" fontId="21" fillId="7" borderId="1" xfId="0" applyFont="1" applyFill="1" applyBorder="1" applyAlignment="1">
      <alignment horizontal="justify" vertical="center" wrapText="1"/>
    </xf>
    <xf numFmtId="0" fontId="21" fillId="7" borderId="60" xfId="0" applyFont="1" applyFill="1" applyBorder="1" applyAlignment="1">
      <alignment horizontal="justify" vertical="center" wrapText="1"/>
    </xf>
    <xf numFmtId="0" fontId="21" fillId="7" borderId="2" xfId="0" applyFont="1" applyFill="1" applyBorder="1" applyAlignment="1">
      <alignment horizontal="justify" vertical="center" wrapText="1"/>
    </xf>
    <xf numFmtId="0" fontId="7" fillId="16" borderId="30" xfId="0" applyFont="1" applyFill="1" applyBorder="1" applyAlignment="1">
      <alignment horizontal="center" vertical="center"/>
    </xf>
    <xf numFmtId="0" fontId="7" fillId="16" borderId="69" xfId="0" applyFont="1" applyFill="1" applyBorder="1" applyAlignment="1">
      <alignment horizontal="center" vertical="center"/>
    </xf>
    <xf numFmtId="0" fontId="7" fillId="16" borderId="66" xfId="0" applyFont="1" applyFill="1" applyBorder="1" applyAlignment="1">
      <alignment horizontal="center" vertical="center"/>
    </xf>
    <xf numFmtId="0" fontId="20" fillId="17" borderId="1" xfId="0" applyFont="1" applyFill="1" applyBorder="1" applyAlignment="1">
      <alignment horizontal="center" vertical="center"/>
    </xf>
    <xf numFmtId="0" fontId="20" fillId="17" borderId="60" xfId="0" applyFont="1" applyFill="1" applyBorder="1" applyAlignment="1">
      <alignment horizontal="center" vertical="center"/>
    </xf>
    <xf numFmtId="0" fontId="20" fillId="17" borderId="2" xfId="0" applyFont="1" applyFill="1" applyBorder="1" applyAlignment="1">
      <alignment horizontal="center" vertical="center"/>
    </xf>
    <xf numFmtId="0" fontId="22" fillId="2" borderId="3" xfId="0" applyFont="1" applyFill="1" applyBorder="1" applyAlignment="1">
      <alignment horizontal="center" vertical="center" wrapText="1"/>
    </xf>
    <xf numFmtId="0" fontId="14" fillId="14" borderId="1" xfId="0" applyFont="1" applyFill="1" applyBorder="1" applyAlignment="1">
      <alignment horizontal="center" vertical="center"/>
    </xf>
    <xf numFmtId="0" fontId="14" fillId="14" borderId="60" xfId="0" applyFont="1" applyFill="1" applyBorder="1" applyAlignment="1">
      <alignment horizontal="center" vertical="center"/>
    </xf>
    <xf numFmtId="0" fontId="14" fillId="14" borderId="2"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60" xfId="0" applyFont="1" applyFill="1" applyBorder="1" applyAlignment="1">
      <alignment horizontal="center" vertical="center"/>
    </xf>
    <xf numFmtId="0" fontId="7" fillId="7" borderId="2" xfId="0" applyFont="1" applyFill="1" applyBorder="1" applyAlignment="1">
      <alignment horizontal="center" vertical="center"/>
    </xf>
    <xf numFmtId="0" fontId="14" fillId="15" borderId="1" xfId="0" applyFont="1" applyFill="1" applyBorder="1" applyAlignment="1">
      <alignment horizontal="center" vertical="center"/>
    </xf>
    <xf numFmtId="0" fontId="14" fillId="15" borderId="60" xfId="0" applyFont="1" applyFill="1" applyBorder="1" applyAlignment="1">
      <alignment horizontal="center" vertical="center"/>
    </xf>
    <xf numFmtId="0" fontId="14" fillId="15" borderId="2" xfId="0" applyFont="1" applyFill="1" applyBorder="1" applyAlignment="1">
      <alignment horizontal="center" vertical="center"/>
    </xf>
    <xf numFmtId="4" fontId="3" fillId="7" borderId="22" xfId="0" applyNumberFormat="1" applyFont="1" applyFill="1" applyBorder="1" applyAlignment="1">
      <alignment horizontal="center" vertical="center"/>
    </xf>
    <xf numFmtId="0" fontId="3" fillId="7" borderId="22" xfId="0" applyFont="1" applyFill="1" applyBorder="1" applyAlignment="1">
      <alignment horizontal="center" vertical="center"/>
    </xf>
    <xf numFmtId="4" fontId="1" fillId="4" borderId="21" xfId="0" applyNumberFormat="1" applyFont="1" applyFill="1" applyBorder="1" applyAlignment="1">
      <alignment horizontal="center" vertical="center"/>
    </xf>
    <xf numFmtId="4" fontId="1" fillId="4" borderId="15" xfId="0" applyNumberFormat="1" applyFont="1" applyFill="1" applyBorder="1" applyAlignment="1">
      <alignment horizontal="center" vertical="center"/>
    </xf>
    <xf numFmtId="0" fontId="7" fillId="6" borderId="24" xfId="0" applyFont="1" applyFill="1" applyBorder="1" applyAlignment="1">
      <alignment horizontal="center" vertical="center"/>
    </xf>
    <xf numFmtId="0" fontId="7" fillId="6" borderId="12" xfId="0" applyFont="1" applyFill="1" applyBorder="1" applyAlignment="1">
      <alignment horizontal="center" vertical="center"/>
    </xf>
    <xf numFmtId="0" fontId="0" fillId="9" borderId="7" xfId="0" applyFill="1" applyBorder="1" applyAlignment="1" applyProtection="1">
      <alignment horizontal="center" vertical="center"/>
      <protection locked="0"/>
    </xf>
    <xf numFmtId="0" fontId="0" fillId="10" borderId="24" xfId="0" applyFont="1" applyFill="1" applyBorder="1" applyAlignment="1" applyProtection="1">
      <alignment horizontal="center" vertical="center"/>
      <protection locked="0"/>
    </xf>
    <xf numFmtId="0" fontId="0" fillId="10" borderId="12" xfId="0" applyFont="1" applyFill="1" applyBorder="1" applyAlignment="1" applyProtection="1">
      <alignment horizontal="center" vertical="center"/>
      <protection locked="0"/>
    </xf>
    <xf numFmtId="4" fontId="1" fillId="0" borderId="58" xfId="0" applyNumberFormat="1" applyFont="1" applyBorder="1" applyAlignment="1">
      <alignment horizontal="center" vertical="center"/>
    </xf>
    <xf numFmtId="4" fontId="1" fillId="0" borderId="59" xfId="0" applyNumberFormat="1" applyFont="1" applyBorder="1" applyAlignment="1">
      <alignment horizontal="center" vertical="center"/>
    </xf>
    <xf numFmtId="0" fontId="7" fillId="5" borderId="1"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 fillId="0" borderId="31"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10" fillId="0" borderId="36" xfId="0" applyFont="1" applyBorder="1" applyAlignment="1">
      <alignment horizontal="center" vertical="center"/>
    </xf>
    <xf numFmtId="0" fontId="10" fillId="0" borderId="14" xfId="0" applyFont="1" applyBorder="1" applyAlignment="1">
      <alignment horizontal="center" vertical="center"/>
    </xf>
    <xf numFmtId="0" fontId="28" fillId="18" borderId="27" xfId="0" applyFont="1" applyFill="1" applyBorder="1" applyAlignment="1">
      <alignment horizontal="center" vertical="center"/>
    </xf>
    <xf numFmtId="0" fontId="28" fillId="18" borderId="3" xfId="0" applyFont="1" applyFill="1" applyBorder="1" applyAlignment="1">
      <alignment horizontal="center" vertical="center"/>
    </xf>
    <xf numFmtId="0" fontId="19" fillId="17" borderId="1" xfId="0" applyFont="1" applyFill="1" applyBorder="1" applyAlignment="1">
      <alignment horizontal="center" vertical="center"/>
    </xf>
    <xf numFmtId="0" fontId="19" fillId="17" borderId="2" xfId="0" applyFont="1" applyFill="1" applyBorder="1" applyAlignment="1">
      <alignment horizontal="center" vertical="center"/>
    </xf>
    <xf numFmtId="0" fontId="17" fillId="0" borderId="1" xfId="0" applyFont="1" applyBorder="1" applyAlignment="1">
      <alignment horizontal="center" vertical="center"/>
    </xf>
    <xf numFmtId="0" fontId="17" fillId="0" borderId="60" xfId="0" applyFont="1" applyBorder="1" applyAlignment="1">
      <alignment horizontal="center" vertical="center"/>
    </xf>
    <xf numFmtId="0" fontId="17" fillId="0" borderId="2" xfId="0" applyFont="1" applyBorder="1" applyAlignment="1">
      <alignment horizontal="center" vertical="center"/>
    </xf>
    <xf numFmtId="4" fontId="1" fillId="6" borderId="30" xfId="0" applyNumberFormat="1" applyFont="1" applyFill="1" applyBorder="1" applyAlignment="1">
      <alignment horizontal="center" vertical="center"/>
    </xf>
    <xf numFmtId="4" fontId="1" fillId="6" borderId="66" xfId="0" applyNumberFormat="1" applyFont="1" applyFill="1" applyBorder="1" applyAlignment="1">
      <alignment horizontal="center" vertical="center"/>
    </xf>
    <xf numFmtId="4" fontId="1" fillId="6" borderId="67" xfId="0" applyNumberFormat="1" applyFont="1" applyFill="1" applyBorder="1" applyAlignment="1">
      <alignment horizontal="center" vertical="center"/>
    </xf>
    <xf numFmtId="4" fontId="1" fillId="6" borderId="59" xfId="0" applyNumberFormat="1" applyFont="1" applyFill="1" applyBorder="1" applyAlignment="1">
      <alignment horizontal="center" vertical="center"/>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60" xfId="0" applyFont="1" applyFill="1" applyBorder="1" applyAlignment="1">
      <alignment horizontal="center" vertical="center"/>
    </xf>
    <xf numFmtId="0" fontId="9" fillId="6" borderId="2" xfId="0" applyFont="1" applyFill="1" applyBorder="1" applyAlignment="1">
      <alignment horizontal="center" vertical="center"/>
    </xf>
  </cellXfs>
  <cellStyles count="1">
    <cellStyle name="Normale" xfId="0" builtinId="0"/>
  </cellStyles>
  <dxfs count="7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rgb="FF9C0006"/>
      </font>
      <fill>
        <patternFill>
          <bgColor rgb="FFFFC7CE"/>
        </patternFill>
      </fill>
    </dxf>
  </dxfs>
  <tableStyles count="0" defaultTableStyle="TableStyleMedium9" defaultPivotStyle="PivotStyleLight16"/>
  <colors>
    <mruColors>
      <color rgb="FFC0C0C0"/>
      <color rgb="FFFF9999"/>
      <color rgb="FFCCCC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4"/>
  <sheetViews>
    <sheetView tabSelected="1" topLeftCell="A4" workbookViewId="0">
      <selection activeCell="B11" sqref="B11:O11"/>
    </sheetView>
  </sheetViews>
  <sheetFormatPr defaultRowHeight="14.25" x14ac:dyDescent="0.45"/>
  <cols>
    <col min="15" max="15" width="11.33203125" customWidth="1"/>
  </cols>
  <sheetData>
    <row r="1" spans="2:15" ht="14.65" thickBot="1" x14ac:dyDescent="0.5"/>
    <row r="2" spans="2:15" ht="15.75" customHeight="1" thickBot="1" x14ac:dyDescent="0.5">
      <c r="N2" s="20" t="s">
        <v>19</v>
      </c>
      <c r="O2" s="110" t="s">
        <v>34</v>
      </c>
    </row>
    <row r="3" spans="2:15" ht="33.75" customHeight="1" thickBot="1" x14ac:dyDescent="0.5">
      <c r="B3" s="157" t="s">
        <v>29</v>
      </c>
      <c r="C3" s="158"/>
      <c r="D3" s="158"/>
      <c r="E3" s="158"/>
      <c r="F3" s="158"/>
      <c r="G3" s="158"/>
      <c r="H3" s="158"/>
      <c r="I3" s="158"/>
      <c r="J3" s="158"/>
      <c r="K3" s="158"/>
      <c r="L3" s="158"/>
      <c r="M3" s="158"/>
      <c r="N3" s="158"/>
      <c r="O3" s="159"/>
    </row>
    <row r="4" spans="2:15" ht="20.100000000000001" customHeight="1" thickBot="1" x14ac:dyDescent="0.5">
      <c r="B4" s="151" t="s">
        <v>35</v>
      </c>
      <c r="C4" s="152"/>
      <c r="D4" s="152"/>
      <c r="E4" s="152"/>
      <c r="F4" s="152"/>
      <c r="G4" s="152"/>
      <c r="H4" s="152"/>
      <c r="I4" s="152"/>
      <c r="J4" s="152"/>
      <c r="K4" s="152"/>
      <c r="L4" s="152"/>
      <c r="M4" s="152"/>
      <c r="N4" s="152"/>
      <c r="O4" s="153"/>
    </row>
    <row r="5" spans="2:15" ht="20.100000000000001" customHeight="1" thickBot="1" x14ac:dyDescent="0.5">
      <c r="B5" s="151"/>
      <c r="C5" s="152"/>
      <c r="D5" s="152"/>
      <c r="E5" s="152"/>
      <c r="F5" s="152"/>
      <c r="G5" s="152"/>
      <c r="H5" s="152"/>
      <c r="I5" s="152"/>
      <c r="J5" s="152"/>
      <c r="K5" s="152"/>
      <c r="L5" s="152"/>
      <c r="M5" s="152"/>
      <c r="N5" s="152"/>
      <c r="O5" s="153"/>
    </row>
    <row r="6" spans="2:15" ht="45" customHeight="1" thickBot="1" x14ac:dyDescent="0.5">
      <c r="B6" s="151"/>
      <c r="C6" s="152"/>
      <c r="D6" s="152"/>
      <c r="E6" s="152"/>
      <c r="F6" s="152"/>
      <c r="G6" s="152"/>
      <c r="H6" s="152"/>
      <c r="I6" s="152"/>
      <c r="J6" s="152"/>
      <c r="K6" s="152"/>
      <c r="L6" s="152"/>
      <c r="M6" s="152"/>
      <c r="N6" s="152"/>
      <c r="O6" s="153"/>
    </row>
    <row r="7" spans="2:15" ht="20.100000000000001" customHeight="1" thickBot="1" x14ac:dyDescent="0.5">
      <c r="B7" s="151"/>
      <c r="C7" s="152"/>
      <c r="D7" s="152"/>
      <c r="E7" s="152"/>
      <c r="F7" s="152"/>
      <c r="G7" s="152"/>
      <c r="H7" s="152"/>
      <c r="I7" s="152"/>
      <c r="J7" s="152"/>
      <c r="K7" s="152"/>
      <c r="L7" s="152"/>
      <c r="M7" s="152"/>
      <c r="N7" s="152"/>
      <c r="O7" s="153"/>
    </row>
    <row r="8" spans="2:15" ht="20.100000000000001" customHeight="1" thickBot="1" x14ac:dyDescent="0.5">
      <c r="B8" s="151"/>
      <c r="C8" s="152"/>
      <c r="D8" s="152"/>
      <c r="E8" s="152"/>
      <c r="F8" s="152"/>
      <c r="G8" s="152"/>
      <c r="H8" s="152"/>
      <c r="I8" s="152"/>
      <c r="J8" s="152"/>
      <c r="K8" s="152"/>
      <c r="L8" s="152"/>
      <c r="M8" s="152"/>
      <c r="N8" s="152"/>
      <c r="O8" s="153"/>
    </row>
    <row r="9" spans="2:15" ht="20.100000000000001" customHeight="1" thickBot="1" x14ac:dyDescent="0.5">
      <c r="B9" s="151"/>
      <c r="C9" s="152"/>
      <c r="D9" s="152"/>
      <c r="E9" s="152"/>
      <c r="F9" s="152"/>
      <c r="G9" s="152"/>
      <c r="H9" s="152"/>
      <c r="I9" s="152"/>
      <c r="J9" s="152"/>
      <c r="K9" s="152"/>
      <c r="L9" s="152"/>
      <c r="M9" s="152"/>
      <c r="N9" s="152"/>
      <c r="O9" s="153"/>
    </row>
    <row r="10" spans="2:15" ht="142.5" customHeight="1" thickBot="1" x14ac:dyDescent="0.5">
      <c r="B10" s="151"/>
      <c r="C10" s="152"/>
      <c r="D10" s="152"/>
      <c r="E10" s="152"/>
      <c r="F10" s="152"/>
      <c r="G10" s="152"/>
      <c r="H10" s="152"/>
      <c r="I10" s="152"/>
      <c r="J10" s="152"/>
      <c r="K10" s="152"/>
      <c r="L10" s="152"/>
      <c r="M10" s="152"/>
      <c r="N10" s="152"/>
      <c r="O10" s="153"/>
    </row>
    <row r="11" spans="2:15" ht="33.4" customHeight="1" x14ac:dyDescent="0.45">
      <c r="B11" s="154" t="s">
        <v>26</v>
      </c>
      <c r="C11" s="155"/>
      <c r="D11" s="155"/>
      <c r="E11" s="155"/>
      <c r="F11" s="155"/>
      <c r="G11" s="155"/>
      <c r="H11" s="155"/>
      <c r="I11" s="155"/>
      <c r="J11" s="155"/>
      <c r="K11" s="155"/>
      <c r="L11" s="155"/>
      <c r="M11" s="155"/>
      <c r="N11" s="155"/>
      <c r="O11" s="156"/>
    </row>
    <row r="12" spans="2:15" ht="22.5" customHeight="1" x14ac:dyDescent="0.45">
      <c r="B12" s="160" t="s">
        <v>30</v>
      </c>
      <c r="C12" s="160"/>
      <c r="D12" s="160"/>
      <c r="E12" s="160"/>
      <c r="F12" s="160"/>
      <c r="G12" s="160"/>
      <c r="H12" s="160"/>
      <c r="I12" s="160"/>
      <c r="J12" s="160"/>
      <c r="K12" s="160"/>
      <c r="L12" s="160"/>
      <c r="M12" s="160"/>
      <c r="N12" s="160"/>
      <c r="O12" s="160"/>
    </row>
    <row r="13" spans="2:15" ht="33.4" customHeight="1" x14ac:dyDescent="0.45">
      <c r="B13" s="160"/>
      <c r="C13" s="160"/>
      <c r="D13" s="160"/>
      <c r="E13" s="160"/>
      <c r="F13" s="160"/>
      <c r="G13" s="160"/>
      <c r="H13" s="160"/>
      <c r="I13" s="160"/>
      <c r="J13" s="160"/>
      <c r="K13" s="160"/>
      <c r="L13" s="160"/>
      <c r="M13" s="160"/>
      <c r="N13" s="160"/>
      <c r="O13" s="160"/>
    </row>
    <row r="14" spans="2:15" ht="20.100000000000001" customHeight="1" x14ac:dyDescent="0.45"/>
    <row r="15" spans="2:15" ht="30.4" customHeight="1" x14ac:dyDescent="0.45"/>
    <row r="16" spans="2:15" ht="20.100000000000001" customHeight="1" x14ac:dyDescent="0.45"/>
    <row r="17" ht="20.100000000000001" customHeight="1" x14ac:dyDescent="0.45"/>
    <row r="18" ht="20.100000000000001" customHeight="1" x14ac:dyDescent="0.45"/>
    <row r="19" ht="20.100000000000001" customHeight="1" x14ac:dyDescent="0.45"/>
    <row r="20" ht="20.100000000000001" customHeight="1" x14ac:dyDescent="0.45"/>
    <row r="21" ht="20.100000000000001" customHeight="1" x14ac:dyDescent="0.45"/>
    <row r="22" ht="20.100000000000001" customHeight="1" x14ac:dyDescent="0.45"/>
    <row r="23" ht="20.100000000000001" customHeight="1" x14ac:dyDescent="0.45"/>
    <row r="24" ht="20.100000000000001" customHeight="1" x14ac:dyDescent="0.45"/>
  </sheetData>
  <sheetProtection algorithmName="SHA-512" hashValue="4/DfXX8I1tFDlEeff0TtJVYfMJLsl6tA7oVDuaWm3hqWUEG7adLpxZbCkoC5eocHjPEKp7eT5CwpIG7v4geJVA==" saltValue="dtgODF+aPvyXVNtgXDNPPA==" spinCount="100000" sheet="1" objects="1" scenarios="1"/>
  <mergeCells count="4">
    <mergeCell ref="B4:O10"/>
    <mergeCell ref="B11:O11"/>
    <mergeCell ref="B3:O3"/>
    <mergeCell ref="B12:O13"/>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4282-9D82-4636-AD76-DEB46A8025E1}">
  <sheetPr>
    <pageSetUpPr fitToPage="1"/>
  </sheetPr>
  <dimension ref="A1:V40"/>
  <sheetViews>
    <sheetView zoomScale="85" zoomScaleNormal="85" workbookViewId="0">
      <selection activeCell="L10" sqref="L10"/>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45"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t="s">
        <v>36</v>
      </c>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vmqfMXFEPs3sRARclVit+fYE/u8v6xjxqAg9NvhpAOACAq/7M+k0KQJqQAuwzcjDO90aFhymyp6WJmhFpnTdFg==" saltValue="hmQ7Zu9cI3IOshyUFzjlkQ==" spinCount="100000" sheet="1" objects="1" scenarios="1"/>
  <mergeCells count="18">
    <mergeCell ref="S34:T34"/>
    <mergeCell ref="A2:T2"/>
    <mergeCell ref="B3:G3"/>
    <mergeCell ref="H3:R3"/>
    <mergeCell ref="S4:T4"/>
    <mergeCell ref="S6:T6"/>
    <mergeCell ref="J14:K14"/>
    <mergeCell ref="L14:M14"/>
    <mergeCell ref="N14:N15"/>
    <mergeCell ref="O14:O15"/>
    <mergeCell ref="S14:T15"/>
    <mergeCell ref="A20:T20"/>
    <mergeCell ref="S21:T21"/>
    <mergeCell ref="T22:T27"/>
    <mergeCell ref="U10:V10"/>
    <mergeCell ref="T28:T29"/>
    <mergeCell ref="S31:T31"/>
    <mergeCell ref="A33:T33"/>
  </mergeCells>
  <conditionalFormatting sqref="J35">
    <cfRule type="cellIs" dxfId="7"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6" priority="7" operator="greaterThan">
      <formula>0</formula>
    </cfRule>
  </conditionalFormatting>
  <conditionalFormatting sqref="A33">
    <cfRule type="cellIs" dxfId="5" priority="6" operator="equal">
      <formula>"ATTENZIONE !!  - vi sono componenti con compenso doppio per impegno in altra commissione. Non si deve attribuire ulteriore compenso in altra tabella !!"</formula>
    </cfRule>
  </conditionalFormatting>
  <conditionalFormatting sqref="A34">
    <cfRule type="cellIs" dxfId="4" priority="5" operator="equal">
      <formula>"ATTENZIONE !!  - vi sono componenti con compenso doppio per impegno in altra commissione. Non si deve attribuire ulteriore compenso in altra tabella !!"</formula>
    </cfRule>
  </conditionalFormatting>
  <conditionalFormatting sqref="S34">
    <cfRule type="cellIs" dxfId="3" priority="4" operator="equal">
      <formula>"ATTENZIONE !!  - vi sono componenti con compenso doppio per impegno in altra commissione. Non si deve attribuire ulteriore compenso in altra tabella !!"</formula>
    </cfRule>
  </conditionalFormatting>
  <conditionalFormatting sqref="P22:Q23">
    <cfRule type="cellIs" dxfId="2" priority="3" operator="greaterThan">
      <formula>0</formula>
    </cfRule>
  </conditionalFormatting>
  <conditionalFormatting sqref="J25:M25">
    <cfRule type="cellIs" dxfId="1" priority="2" operator="greaterThan">
      <formula>0</formula>
    </cfRule>
  </conditionalFormatting>
  <conditionalFormatting sqref="N25:R25">
    <cfRule type="cellIs" dxfId="0" priority="1" operator="greaterThan">
      <formula>0</formula>
    </cfRule>
  </conditionalFormatting>
  <pageMargins left="2.4803149606299213" right="0.70866141732283472" top="0.74803149606299213" bottom="0.74803149606299213" header="0.31496062992125984" footer="0.31496062992125984"/>
  <pageSetup paperSize="8" scale="8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BA29-29C5-4D15-A55E-C51AD0055531}">
  <dimension ref="B1:E13"/>
  <sheetViews>
    <sheetView workbookViewId="0">
      <selection activeCell="E13" sqref="E13"/>
    </sheetView>
  </sheetViews>
  <sheetFormatPr defaultRowHeight="14.25" x14ac:dyDescent="0.45"/>
  <cols>
    <col min="1" max="1" width="40.3984375" customWidth="1"/>
    <col min="2" max="2" width="9.3984375" customWidth="1"/>
    <col min="3" max="3" width="24.73046875" customWidth="1"/>
    <col min="4" max="4" width="11.59765625" customWidth="1"/>
    <col min="5" max="5" width="16.59765625" customWidth="1"/>
  </cols>
  <sheetData>
    <row r="1" spans="2:5" ht="14.65" thickBot="1" x14ac:dyDescent="0.5"/>
    <row r="2" spans="2:5" ht="35.1" customHeight="1" thickBot="1" x14ac:dyDescent="0.5">
      <c r="B2" s="203" t="s">
        <v>14</v>
      </c>
      <c r="C2" s="204"/>
      <c r="D2" s="204"/>
      <c r="E2" s="205"/>
    </row>
    <row r="3" spans="2:5" ht="33.4" customHeight="1" thickBot="1" x14ac:dyDescent="0.5">
      <c r="B3" s="97" t="s">
        <v>8</v>
      </c>
      <c r="C3" s="23" t="s">
        <v>10</v>
      </c>
      <c r="D3" s="201" t="s">
        <v>11</v>
      </c>
      <c r="E3" s="202"/>
    </row>
    <row r="4" spans="2:5" ht="26.25" customHeight="1" thickBot="1" x14ac:dyDescent="0.5">
      <c r="B4" s="20">
        <v>1</v>
      </c>
      <c r="C4" s="84">
        <f>+Foglio1!A3</f>
        <v>0</v>
      </c>
      <c r="D4" s="20" t="s">
        <v>12</v>
      </c>
      <c r="E4" s="21">
        <f>+Foglio1!T30</f>
        <v>0</v>
      </c>
    </row>
    <row r="5" spans="2:5" ht="23.65" customHeight="1" thickBot="1" x14ac:dyDescent="0.5">
      <c r="B5" s="98">
        <v>2</v>
      </c>
      <c r="C5" s="20">
        <f>+Foglio2!A3</f>
        <v>0</v>
      </c>
      <c r="D5" s="20" t="s">
        <v>12</v>
      </c>
      <c r="E5" s="21">
        <f>+Foglio2!T30</f>
        <v>0</v>
      </c>
    </row>
    <row r="6" spans="2:5" ht="22.5" customHeight="1" thickBot="1" x14ac:dyDescent="0.5">
      <c r="B6" s="20">
        <v>3</v>
      </c>
      <c r="C6" s="20">
        <f>+Foglio3!A3</f>
        <v>0</v>
      </c>
      <c r="D6" s="20" t="s">
        <v>12</v>
      </c>
      <c r="E6" s="21">
        <f>+Foglio3!T30</f>
        <v>0</v>
      </c>
    </row>
    <row r="7" spans="2:5" ht="19.899999999999999" customHeight="1" thickBot="1" x14ac:dyDescent="0.5">
      <c r="B7" s="98">
        <v>4</v>
      </c>
      <c r="C7" s="20">
        <f>+Foglio4!A3</f>
        <v>0</v>
      </c>
      <c r="D7" s="20" t="s">
        <v>12</v>
      </c>
      <c r="E7" s="21">
        <f>+Foglio4!T30</f>
        <v>0</v>
      </c>
    </row>
    <row r="8" spans="2:5" ht="20.65" customHeight="1" thickBot="1" x14ac:dyDescent="0.5">
      <c r="B8" s="20">
        <v>5</v>
      </c>
      <c r="C8" s="20">
        <f>+Foglio5!A3</f>
        <v>0</v>
      </c>
      <c r="D8" s="20" t="s">
        <v>12</v>
      </c>
      <c r="E8" s="21">
        <f>+Foglio5!T30</f>
        <v>0</v>
      </c>
    </row>
    <row r="9" spans="2:5" ht="20.65" customHeight="1" thickBot="1" x14ac:dyDescent="0.5">
      <c r="B9" s="98">
        <v>6</v>
      </c>
      <c r="C9" s="99">
        <f>+Foglio6!A3</f>
        <v>0</v>
      </c>
      <c r="D9" s="20" t="s">
        <v>12</v>
      </c>
      <c r="E9" s="21">
        <f>+Foglio6!T30</f>
        <v>0</v>
      </c>
    </row>
    <row r="10" spans="2:5" ht="20.65" customHeight="1" thickBot="1" x14ac:dyDescent="0.5">
      <c r="B10" s="20">
        <v>7</v>
      </c>
      <c r="C10" s="99">
        <f>+Foglio7!A3</f>
        <v>0</v>
      </c>
      <c r="D10" s="20" t="s">
        <v>12</v>
      </c>
      <c r="E10" s="21">
        <f>+Foglio7!T30</f>
        <v>0</v>
      </c>
    </row>
    <row r="11" spans="2:5" ht="20.65" customHeight="1" thickBot="1" x14ac:dyDescent="0.5">
      <c r="B11" s="98">
        <v>8</v>
      </c>
      <c r="C11" s="99">
        <f>+Foglio8!A3</f>
        <v>0</v>
      </c>
      <c r="D11" s="20" t="s">
        <v>12</v>
      </c>
      <c r="E11" s="21">
        <f>+Foglio8!T30</f>
        <v>0</v>
      </c>
    </row>
    <row r="12" spans="2:5" ht="20.65" customHeight="1" thickBot="1" x14ac:dyDescent="0.5">
      <c r="B12" s="20">
        <v>9</v>
      </c>
      <c r="C12" s="99">
        <f>+Foglio9!A3</f>
        <v>0</v>
      </c>
      <c r="D12" s="20" t="s">
        <v>12</v>
      </c>
      <c r="E12" s="21">
        <f>+Foglio9!T30</f>
        <v>0</v>
      </c>
    </row>
    <row r="13" spans="2:5" ht="35.1" customHeight="1" thickBot="1" x14ac:dyDescent="0.5">
      <c r="B13" s="90"/>
      <c r="C13" s="88" t="s">
        <v>13</v>
      </c>
      <c r="D13" s="89"/>
      <c r="E13" s="22">
        <f>SUM(E4:E12)</f>
        <v>0</v>
      </c>
    </row>
  </sheetData>
  <sheetProtection algorithmName="SHA-512" hashValue="k1k1qGhuIfaFYi8fhO3HiaBZpLwy5sPfxpHcnhL9i6i1bOVUCVNQt8JlTY2YesWNWWSb0VsPTWi83kaACk2flA==" saltValue="n5KGUJUB48XUWM9HIZNDAA==" spinCount="100000" sheet="1" objects="1" scenarios="1"/>
  <mergeCells count="2">
    <mergeCell ref="D3:E3"/>
    <mergeCell ref="B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zoomScale="80" zoomScaleNormal="80" workbookViewId="0">
      <selection activeCell="A5" sqref="A5"/>
    </sheetView>
  </sheetViews>
  <sheetFormatPr defaultRowHeight="14.25" x14ac:dyDescent="0.45"/>
  <cols>
    <col min="1" max="1" width="20.3984375" customWidth="1"/>
    <col min="2" max="13" width="10.59765625" customWidth="1"/>
    <col min="14" max="14" width="11.6640625" customWidth="1"/>
    <col min="15" max="15" width="12.06640625" customWidth="1"/>
    <col min="16" max="18" width="10.59765625" customWidth="1"/>
    <col min="19" max="19" width="12" customWidth="1"/>
    <col min="20" max="20"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51.4"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4.9"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1.5"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0.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36.4"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21.75"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30"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ref="P22:Q22" si="4">IF(P8="SI",1249,0)</f>
        <v>0</v>
      </c>
      <c r="Q22" s="28">
        <f t="shared" si="4"/>
        <v>0</v>
      </c>
      <c r="R22" s="6">
        <f t="shared" si="3"/>
        <v>0</v>
      </c>
      <c r="S22" s="47">
        <f t="shared" ref="S22:S27" si="5">SUM(B22:R22)</f>
        <v>0</v>
      </c>
      <c r="T22" s="170">
        <f>SUM(S22:S27)</f>
        <v>0</v>
      </c>
    </row>
    <row r="23" spans="1:21" ht="25.15" customHeight="1" thickBot="1" x14ac:dyDescent="0.5">
      <c r="A23" s="2" t="s">
        <v>4</v>
      </c>
      <c r="B23" s="3">
        <f t="shared" ref="B23:R23" si="6">IF(B9="SI",(B24*0.1)+(B25*0.1),0)</f>
        <v>0</v>
      </c>
      <c r="C23" s="3">
        <f t="shared" si="6"/>
        <v>0</v>
      </c>
      <c r="D23" s="3">
        <f t="shared" si="6"/>
        <v>0</v>
      </c>
      <c r="E23" s="3">
        <f t="shared" ref="E23:F23" si="7">IF(E9="SI",(E24*0.1)+(E25*0.1),0)</f>
        <v>0</v>
      </c>
      <c r="F23" s="3">
        <f t="shared" si="7"/>
        <v>0</v>
      </c>
      <c r="G23" s="27">
        <f t="shared" si="6"/>
        <v>0</v>
      </c>
      <c r="H23" s="41">
        <f t="shared" si="6"/>
        <v>0</v>
      </c>
      <c r="I23" s="17">
        <f t="shared" si="6"/>
        <v>0</v>
      </c>
      <c r="J23" s="29">
        <f t="shared" si="6"/>
        <v>0</v>
      </c>
      <c r="K23" s="34">
        <f t="shared" si="6"/>
        <v>0</v>
      </c>
      <c r="L23" s="32">
        <f t="shared" si="6"/>
        <v>0</v>
      </c>
      <c r="M23" s="17">
        <f t="shared" si="6"/>
        <v>0</v>
      </c>
      <c r="N23" s="29">
        <f t="shared" si="6"/>
        <v>0</v>
      </c>
      <c r="O23" s="29">
        <f t="shared" si="6"/>
        <v>0</v>
      </c>
      <c r="P23" s="29">
        <f t="shared" ref="P23:Q23" si="8">IF(P9="SI",(P24*0.1)+(P25*0.1),0)</f>
        <v>0</v>
      </c>
      <c r="Q23" s="29">
        <f t="shared" si="8"/>
        <v>0</v>
      </c>
      <c r="R23" s="3">
        <f t="shared" si="6"/>
        <v>0</v>
      </c>
      <c r="S23" s="48">
        <f t="shared" si="5"/>
        <v>0</v>
      </c>
      <c r="T23" s="171"/>
    </row>
    <row r="24" spans="1:21" ht="25.15" customHeight="1" thickBot="1" x14ac:dyDescent="0.5">
      <c r="A24" s="2" t="s">
        <v>2</v>
      </c>
      <c r="B24" s="3">
        <f>IF(B8="SI",0,IF(B13="SI",0,IF(B10="SI",911,0)))</f>
        <v>0</v>
      </c>
      <c r="C24" s="3">
        <f>IF(C5="SI",IF(C8="SI",0,IF(C13="SI",0,IF(C10="SI",911,0)))/2,IF(C8="SI",0,IF(C13="SI",0,IF(C10="SI",911,0))))</f>
        <v>0</v>
      </c>
      <c r="D24" s="3">
        <f t="shared" ref="D24:R24" si="9">IF(D5="SI",IF(D8="SI",0,IF(D13="SI",0,IF(D10="SI",911,0)))/2,IF(D8="SI",0,IF(D13="SI",0,IF(D10="SI",911,0))))</f>
        <v>0</v>
      </c>
      <c r="E24" s="3">
        <f t="shared" si="9"/>
        <v>0</v>
      </c>
      <c r="F24" s="3">
        <f t="shared" si="9"/>
        <v>0</v>
      </c>
      <c r="G24" s="27">
        <f t="shared" si="9"/>
        <v>0</v>
      </c>
      <c r="H24" s="100">
        <f t="shared" si="9"/>
        <v>0</v>
      </c>
      <c r="I24" s="27">
        <f t="shared" si="9"/>
        <v>0</v>
      </c>
      <c r="J24" s="115">
        <f t="shared" si="9"/>
        <v>0</v>
      </c>
      <c r="K24" s="27">
        <f t="shared" si="9"/>
        <v>0</v>
      </c>
      <c r="L24" s="115">
        <f t="shared" si="9"/>
        <v>0</v>
      </c>
      <c r="M24" s="116">
        <f t="shared" si="9"/>
        <v>0</v>
      </c>
      <c r="N24" s="29">
        <f t="shared" si="9"/>
        <v>0</v>
      </c>
      <c r="O24" s="3">
        <f t="shared" si="9"/>
        <v>0</v>
      </c>
      <c r="P24" s="3">
        <f t="shared" si="9"/>
        <v>0</v>
      </c>
      <c r="Q24" s="3">
        <f t="shared" si="9"/>
        <v>0</v>
      </c>
      <c r="R24" s="3">
        <f t="shared" si="9"/>
        <v>0</v>
      </c>
      <c r="S24" s="48">
        <f t="shared" si="5"/>
        <v>0</v>
      </c>
      <c r="T24" s="171"/>
    </row>
    <row r="25" spans="1:21" ht="25.15" customHeight="1" thickTop="1" thickBot="1" x14ac:dyDescent="0.5">
      <c r="A25" s="2" t="s">
        <v>3</v>
      </c>
      <c r="B25" s="3">
        <f>IF(B8="SI",0,IF(B13="SI",0,IF(B11="SI",399,0)))</f>
        <v>0</v>
      </c>
      <c r="C25" s="3">
        <f t="shared" ref="C25:G25" si="10">IF(C8="SI",0,IF(C13="SI",0,IF(C11="SI",399,0)))</f>
        <v>0</v>
      </c>
      <c r="D25" s="3">
        <f t="shared" si="10"/>
        <v>0</v>
      </c>
      <c r="E25" s="3">
        <f t="shared" ref="E25:F25" si="11">IF(E8="SI",0,IF(E13="SI",0,IF(E11="SI",399,0)))</f>
        <v>0</v>
      </c>
      <c r="F25" s="3">
        <f t="shared" si="11"/>
        <v>0</v>
      </c>
      <c r="G25" s="27">
        <f t="shared" si="10"/>
        <v>0</v>
      </c>
      <c r="H25" s="41">
        <f>IF(H8="SI",0,IF(H13="SI",0,IF(H11="SI",399,0)))</f>
        <v>0</v>
      </c>
      <c r="I25" s="17">
        <f>IF(I8="SI",0,IF(I13="SI",0,IF(I11="SI",399,0)))</f>
        <v>0</v>
      </c>
      <c r="J25" s="114">
        <f>IF(J8="SI",0,IF(J13="SI",0,IF(J11="SI",IF(J14&gt;0,399/J14*J15,399),0)))</f>
        <v>0</v>
      </c>
      <c r="K25" s="114">
        <f t="shared" ref="K25:M25" si="12">IF(K8="SI",0,IF(K13="SI",0,IF(K11="SI",IF(K14&gt;0,399/K14*K15,399),0)))</f>
        <v>0</v>
      </c>
      <c r="L25" s="114">
        <f t="shared" si="12"/>
        <v>0</v>
      </c>
      <c r="M25" s="114">
        <f t="shared" si="12"/>
        <v>0</v>
      </c>
      <c r="N25" s="41">
        <f t="shared" ref="N25:R25" si="13">IF(N8="SI",0,IF(N13="SI",0,IF(N11="SI",399,0)))</f>
        <v>0</v>
      </c>
      <c r="O25" s="27">
        <f t="shared" si="13"/>
        <v>0</v>
      </c>
      <c r="P25" s="3">
        <f t="shared" si="13"/>
        <v>0</v>
      </c>
      <c r="Q25" s="29">
        <f t="shared" si="13"/>
        <v>0</v>
      </c>
      <c r="R25" s="32">
        <f t="shared" si="13"/>
        <v>0</v>
      </c>
      <c r="S25" s="48">
        <f t="shared" si="5"/>
        <v>0</v>
      </c>
      <c r="T25" s="171"/>
      <c r="U25" s="5"/>
    </row>
    <row r="26" spans="1:21" ht="25.15" customHeight="1" thickTop="1" thickBot="1" x14ac:dyDescent="0.5">
      <c r="A26" s="2" t="s">
        <v>5</v>
      </c>
      <c r="B26" s="3">
        <f t="shared" ref="B26:R26" si="14">IF(B12="SI",+B24+B25,0)</f>
        <v>0</v>
      </c>
      <c r="C26" s="3">
        <f t="shared" si="14"/>
        <v>0</v>
      </c>
      <c r="D26" s="3">
        <f t="shared" si="14"/>
        <v>0</v>
      </c>
      <c r="E26" s="3">
        <f t="shared" ref="E26:F26" si="15">IF(E12="SI",+E24+E25,0)</f>
        <v>0</v>
      </c>
      <c r="F26" s="3">
        <f t="shared" si="15"/>
        <v>0</v>
      </c>
      <c r="G26" s="27">
        <f t="shared" si="14"/>
        <v>0</v>
      </c>
      <c r="H26" s="41">
        <f t="shared" si="14"/>
        <v>0</v>
      </c>
      <c r="I26" s="17">
        <f t="shared" si="14"/>
        <v>0</v>
      </c>
      <c r="J26" s="28">
        <f t="shared" si="14"/>
        <v>0</v>
      </c>
      <c r="K26" s="68">
        <f t="shared" si="14"/>
        <v>0</v>
      </c>
      <c r="L26" s="112">
        <f t="shared" si="14"/>
        <v>0</v>
      </c>
      <c r="M26" s="113">
        <f t="shared" si="14"/>
        <v>0</v>
      </c>
      <c r="N26" s="29">
        <f t="shared" si="14"/>
        <v>0</v>
      </c>
      <c r="O26" s="29">
        <f t="shared" si="14"/>
        <v>0</v>
      </c>
      <c r="P26" s="29">
        <f t="shared" ref="P26:Q26" si="16">IF(P12="SI",+P24+P25,0)</f>
        <v>0</v>
      </c>
      <c r="Q26" s="29">
        <f t="shared" si="16"/>
        <v>0</v>
      </c>
      <c r="R26" s="3">
        <f t="shared" si="14"/>
        <v>0</v>
      </c>
      <c r="S26" s="48">
        <f t="shared" si="5"/>
        <v>0</v>
      </c>
      <c r="T26" s="171"/>
    </row>
    <row r="27" spans="1:21" ht="25.15" customHeight="1" thickBot="1" x14ac:dyDescent="0.5">
      <c r="A27" s="2" t="s">
        <v>0</v>
      </c>
      <c r="B27" s="3">
        <f t="shared" ref="B27:R27" si="17">IF(B13="SI",171,0)</f>
        <v>0</v>
      </c>
      <c r="C27" s="3">
        <f t="shared" si="17"/>
        <v>0</v>
      </c>
      <c r="D27" s="3">
        <f t="shared" si="17"/>
        <v>0</v>
      </c>
      <c r="E27" s="3">
        <f t="shared" ref="E27:F27" si="18">IF(E13="SI",171,0)</f>
        <v>0</v>
      </c>
      <c r="F27" s="3">
        <f t="shared" si="18"/>
        <v>0</v>
      </c>
      <c r="G27" s="27">
        <f t="shared" si="17"/>
        <v>0</v>
      </c>
      <c r="H27" s="41">
        <f t="shared" si="17"/>
        <v>0</v>
      </c>
      <c r="I27" s="17">
        <f t="shared" si="17"/>
        <v>0</v>
      </c>
      <c r="J27" s="29">
        <f t="shared" si="17"/>
        <v>0</v>
      </c>
      <c r="K27" s="34">
        <f t="shared" si="17"/>
        <v>0</v>
      </c>
      <c r="L27" s="32">
        <f t="shared" si="17"/>
        <v>0</v>
      </c>
      <c r="M27" s="17">
        <f t="shared" si="17"/>
        <v>0</v>
      </c>
      <c r="N27" s="29">
        <f t="shared" si="17"/>
        <v>0</v>
      </c>
      <c r="O27" s="29">
        <f t="shared" si="17"/>
        <v>0</v>
      </c>
      <c r="P27" s="29">
        <f t="shared" ref="P27:Q27" si="19">IF(P13="SI",171,0)</f>
        <v>0</v>
      </c>
      <c r="Q27" s="29">
        <f t="shared" si="19"/>
        <v>0</v>
      </c>
      <c r="R27" s="3">
        <f t="shared" si="17"/>
        <v>0</v>
      </c>
      <c r="S27" s="48">
        <f t="shared" si="5"/>
        <v>0</v>
      </c>
      <c r="T27" s="171"/>
    </row>
    <row r="28" spans="1:21" ht="34.9" customHeight="1" thickTop="1" thickBot="1" x14ac:dyDescent="0.5">
      <c r="A28" s="71" t="s">
        <v>27</v>
      </c>
      <c r="B28" s="11">
        <f t="shared" ref="B28:R28" si="20">IF(B13="SI",0,IF(AND($A$18&gt;0,B17=0,B16=0),"giorni?",IF($A$18=0,0,IF(B6=0,0,IF(B6=1,171,IF(B6=2,568,IF(B6=3,908,IF(B6=4,2270,0))))/(B16+B17)*B16))))</f>
        <v>0</v>
      </c>
      <c r="C28" s="11">
        <f t="shared" si="20"/>
        <v>0</v>
      </c>
      <c r="D28" s="11">
        <f t="shared" si="20"/>
        <v>0</v>
      </c>
      <c r="E28" s="11">
        <f t="shared" si="20"/>
        <v>0</v>
      </c>
      <c r="F28" s="11">
        <f t="shared" si="20"/>
        <v>0</v>
      </c>
      <c r="G28" s="11">
        <f t="shared" si="20"/>
        <v>0</v>
      </c>
      <c r="H28" s="11">
        <f t="shared" si="20"/>
        <v>0</v>
      </c>
      <c r="I28" s="11">
        <f t="shared" si="20"/>
        <v>0</v>
      </c>
      <c r="J28" s="11">
        <f t="shared" si="20"/>
        <v>0</v>
      </c>
      <c r="K28" s="11">
        <f t="shared" si="20"/>
        <v>0</v>
      </c>
      <c r="L28" s="11">
        <f t="shared" si="20"/>
        <v>0</v>
      </c>
      <c r="M28" s="11">
        <f t="shared" si="20"/>
        <v>0</v>
      </c>
      <c r="N28" s="11">
        <f t="shared" si="20"/>
        <v>0</v>
      </c>
      <c r="O28" s="11">
        <f t="shared" si="20"/>
        <v>0</v>
      </c>
      <c r="P28" s="11">
        <f t="shared" si="20"/>
        <v>0</v>
      </c>
      <c r="Q28" s="11">
        <f t="shared" si="20"/>
        <v>0</v>
      </c>
      <c r="R28" s="11">
        <f t="shared" si="20"/>
        <v>0</v>
      </c>
      <c r="S28" s="78">
        <f t="shared" ref="S28:S29" si="21">SUM(B28:R28)</f>
        <v>0</v>
      </c>
      <c r="T28" s="172">
        <f>+S28+S29</f>
        <v>0</v>
      </c>
    </row>
    <row r="29" spans="1:21" ht="36" customHeight="1" thickBot="1" x14ac:dyDescent="0.5">
      <c r="A29" s="72" t="s">
        <v>28</v>
      </c>
      <c r="B29" s="12">
        <f t="shared" ref="B29:R29" si="22">IF(B13="SI",0,IF(AND($A$18&gt;0,B16=0,B17=0),"giorni?",IF($A$18=0,0,IF(B7=0,0,IF(B7=1,171,IF(B7=2,568,IF(B7=3,908,IF(B7=4,2270,0))))/(B16+B17)*B17))))</f>
        <v>0</v>
      </c>
      <c r="C29" s="12">
        <f t="shared" si="22"/>
        <v>0</v>
      </c>
      <c r="D29" s="12">
        <f t="shared" si="22"/>
        <v>0</v>
      </c>
      <c r="E29" s="12">
        <f t="shared" si="22"/>
        <v>0</v>
      </c>
      <c r="F29" s="12">
        <f t="shared" si="22"/>
        <v>0</v>
      </c>
      <c r="G29" s="12">
        <f t="shared" si="22"/>
        <v>0</v>
      </c>
      <c r="H29" s="12">
        <f t="shared" si="22"/>
        <v>0</v>
      </c>
      <c r="I29" s="12">
        <f t="shared" si="22"/>
        <v>0</v>
      </c>
      <c r="J29" s="12">
        <f t="shared" si="22"/>
        <v>0</v>
      </c>
      <c r="K29" s="12">
        <f t="shared" si="22"/>
        <v>0</v>
      </c>
      <c r="L29" s="12">
        <f t="shared" si="22"/>
        <v>0</v>
      </c>
      <c r="M29" s="12">
        <f t="shared" si="22"/>
        <v>0</v>
      </c>
      <c r="N29" s="12">
        <f t="shared" si="22"/>
        <v>0</v>
      </c>
      <c r="O29" s="12">
        <f t="shared" si="22"/>
        <v>0</v>
      </c>
      <c r="P29" s="12">
        <f t="shared" si="22"/>
        <v>0</v>
      </c>
      <c r="Q29" s="12">
        <f t="shared" si="22"/>
        <v>0</v>
      </c>
      <c r="R29" s="12">
        <f t="shared" si="22"/>
        <v>0</v>
      </c>
      <c r="S29" s="79">
        <f t="shared" si="21"/>
        <v>0</v>
      </c>
      <c r="T29" s="173"/>
    </row>
    <row r="30" spans="1:21" ht="30.75" customHeight="1" thickTop="1" thickBot="1" x14ac:dyDescent="0.5">
      <c r="A30" s="91" t="s">
        <v>6</v>
      </c>
      <c r="B30" s="92">
        <f t="shared" ref="B30:R30" si="23">SUM(B22:B29)</f>
        <v>0</v>
      </c>
      <c r="C30" s="92">
        <f t="shared" si="23"/>
        <v>0</v>
      </c>
      <c r="D30" s="92">
        <f t="shared" si="23"/>
        <v>0</v>
      </c>
      <c r="E30" s="92">
        <f t="shared" si="23"/>
        <v>0</v>
      </c>
      <c r="F30" s="92">
        <f t="shared" si="23"/>
        <v>0</v>
      </c>
      <c r="G30" s="93">
        <f t="shared" si="23"/>
        <v>0</v>
      </c>
      <c r="H30" s="92">
        <f t="shared" si="23"/>
        <v>0</v>
      </c>
      <c r="I30" s="92">
        <f t="shared" si="23"/>
        <v>0</v>
      </c>
      <c r="J30" s="92">
        <f t="shared" si="23"/>
        <v>0</v>
      </c>
      <c r="K30" s="92">
        <f t="shared" si="23"/>
        <v>0</v>
      </c>
      <c r="L30" s="94">
        <f t="shared" si="23"/>
        <v>0</v>
      </c>
      <c r="M30" s="92">
        <f t="shared" si="23"/>
        <v>0</v>
      </c>
      <c r="N30" s="94">
        <f t="shared" si="23"/>
        <v>0</v>
      </c>
      <c r="O30" s="92">
        <f t="shared" si="23"/>
        <v>0</v>
      </c>
      <c r="P30" s="92">
        <f t="shared" si="23"/>
        <v>0</v>
      </c>
      <c r="Q30" s="92">
        <f t="shared" si="23"/>
        <v>0</v>
      </c>
      <c r="R30" s="92">
        <f t="shared" si="23"/>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24">IF(C12="SI",+C4,"")</f>
        <v/>
      </c>
      <c r="D34" s="96" t="str">
        <f t="shared" si="24"/>
        <v/>
      </c>
      <c r="E34" s="96" t="str">
        <f t="shared" si="24"/>
        <v/>
      </c>
      <c r="F34" s="96" t="str">
        <f t="shared" si="24"/>
        <v/>
      </c>
      <c r="G34" s="96" t="str">
        <f t="shared" si="24"/>
        <v/>
      </c>
      <c r="H34" s="96" t="str">
        <f t="shared" si="24"/>
        <v/>
      </c>
      <c r="I34" s="96" t="str">
        <f t="shared" si="24"/>
        <v/>
      </c>
      <c r="J34" s="96" t="str">
        <f t="shared" si="24"/>
        <v/>
      </c>
      <c r="K34" s="96" t="str">
        <f t="shared" si="24"/>
        <v/>
      </c>
      <c r="L34" s="96" t="str">
        <f t="shared" si="24"/>
        <v/>
      </c>
      <c r="M34" s="96" t="str">
        <f t="shared" si="24"/>
        <v/>
      </c>
      <c r="N34" s="96" t="str">
        <f t="shared" si="24"/>
        <v/>
      </c>
      <c r="O34" s="96" t="str">
        <f t="shared" si="24"/>
        <v/>
      </c>
      <c r="P34" s="96" t="str">
        <f t="shared" si="24"/>
        <v/>
      </c>
      <c r="Q34" s="96" t="str">
        <f t="shared" si="24"/>
        <v/>
      </c>
      <c r="R34" s="96" t="str">
        <f t="shared" si="24"/>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eSlACn//KcPFUGhfV5n5IMvIsXOakPii6NsuFRMlzMmBiN0HOQD7pKcG9D3LIC7hPKEqSO+W/larPwQp4cem/g==" saltValue="9UJ+t4sRtfvn2+6ymo4kYw==" spinCount="100000" sheet="1" objects="1" scenarios="1"/>
  <mergeCells count="18">
    <mergeCell ref="U10:V10"/>
    <mergeCell ref="S31:T31"/>
    <mergeCell ref="A33:T33"/>
    <mergeCell ref="S34:T34"/>
    <mergeCell ref="S14:T15"/>
    <mergeCell ref="H3:R3"/>
    <mergeCell ref="A2:T2"/>
    <mergeCell ref="B3:G3"/>
    <mergeCell ref="T22:T27"/>
    <mergeCell ref="T28:T29"/>
    <mergeCell ref="S6:T6"/>
    <mergeCell ref="J14:K14"/>
    <mergeCell ref="L14:M14"/>
    <mergeCell ref="S21:T21"/>
    <mergeCell ref="A20:T20"/>
    <mergeCell ref="N14:N15"/>
    <mergeCell ref="O14:O15"/>
    <mergeCell ref="S4:T4"/>
  </mergeCells>
  <conditionalFormatting sqref="R22:R23 B22:O23 B24:R24 B26:R29 B25:M25">
    <cfRule type="cellIs" dxfId="71" priority="9" operator="greaterThan">
      <formula>0</formula>
    </cfRule>
  </conditionalFormatting>
  <conditionalFormatting sqref="L35">
    <cfRule type="cellIs" dxfId="70" priority="8" operator="equal">
      <formula>"ATTENZIONE !!  - vi sono componenti con compenso doppio per impegno in altra commissione. Non si deve attribuire ulteriore compenso in altra tabella !!"</formula>
    </cfRule>
  </conditionalFormatting>
  <conditionalFormatting sqref="A33">
    <cfRule type="cellIs" dxfId="69" priority="7" operator="equal">
      <formula>"ATTENZIONE !!  - vi sono componenti con compenso doppio per impegno in altra commissione. Non si deve attribuire ulteriore compenso in altra tabella !!"</formula>
    </cfRule>
  </conditionalFormatting>
  <conditionalFormatting sqref="A34">
    <cfRule type="cellIs" dxfId="68" priority="6" operator="equal">
      <formula>"ATTENZIONE !!  - vi sono componenti con compenso doppio per impegno in altra commissione. Non si deve attribuire ulteriore compenso in altra tabella !!"</formula>
    </cfRule>
  </conditionalFormatting>
  <conditionalFormatting sqref="S34">
    <cfRule type="cellIs" dxfId="67" priority="5" operator="equal">
      <formula>"ATTENZIONE !!  - vi sono componenti con compenso doppio per impegno in altra commissione. Non si deve attribuire ulteriore compenso in altra tabella !!"</formula>
    </cfRule>
  </conditionalFormatting>
  <conditionalFormatting sqref="P22:Q23">
    <cfRule type="cellIs" dxfId="66" priority="4" operator="greaterThan">
      <formula>0</formula>
    </cfRule>
  </conditionalFormatting>
  <conditionalFormatting sqref="J25:M25">
    <cfRule type="cellIs" dxfId="65" priority="3" operator="greaterThan">
      <formula>0</formula>
    </cfRule>
  </conditionalFormatting>
  <conditionalFormatting sqref="N25:R25">
    <cfRule type="cellIs" dxfId="64" priority="1" operator="greaterThan">
      <formula>0</formula>
    </cfRule>
  </conditionalFormatting>
  <pageMargins left="2.3622047244094491" right="0" top="0.55118110236220474" bottom="0.74803149606299213" header="0.31496062992125984" footer="0.31496062992125984"/>
  <pageSetup paperSize="8" scale="7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E8D9D-D4B7-442B-859D-6E5C309A66E3}">
  <sheetPr>
    <pageSetUpPr fitToPage="1"/>
  </sheetPr>
  <dimension ref="A1:V40"/>
  <sheetViews>
    <sheetView zoomScale="80" zoomScaleNormal="80" workbookViewId="0">
      <selection activeCell="A5" sqref="A5"/>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51.75"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NMln4Irk6sRltpIBKY2troQ16sXjv7sOOcnOTs9fWhnFGavHTLG3tEnFrhlVfluCFoauBRLGFsYnPQIQc6t3gw==" saltValue="bY1f7xaIMIlBF8dsT3F3mA==" spinCount="100000" sheet="1" objects="1" scenarios="1"/>
  <mergeCells count="18">
    <mergeCell ref="A2:T2"/>
    <mergeCell ref="B3:G3"/>
    <mergeCell ref="H3:R3"/>
    <mergeCell ref="S4:T4"/>
    <mergeCell ref="S6:T6"/>
    <mergeCell ref="T28:T29"/>
    <mergeCell ref="U10:V10"/>
    <mergeCell ref="S31:T31"/>
    <mergeCell ref="A33:T33"/>
    <mergeCell ref="S34:T34"/>
    <mergeCell ref="J14:K14"/>
    <mergeCell ref="L14:M14"/>
    <mergeCell ref="N14:N15"/>
    <mergeCell ref="O14:O15"/>
    <mergeCell ref="S14:T15"/>
    <mergeCell ref="A20:T20"/>
    <mergeCell ref="S21:T21"/>
    <mergeCell ref="T22:T27"/>
  </mergeCells>
  <conditionalFormatting sqref="J35">
    <cfRule type="cellIs" dxfId="63"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62" priority="7" operator="greaterThan">
      <formula>0</formula>
    </cfRule>
  </conditionalFormatting>
  <conditionalFormatting sqref="A33">
    <cfRule type="cellIs" dxfId="61" priority="6" operator="equal">
      <formula>"ATTENZIONE !!  - vi sono componenti con compenso doppio per impegno in altra commissione. Non si deve attribuire ulteriore compenso in altra tabella !!"</formula>
    </cfRule>
  </conditionalFormatting>
  <conditionalFormatting sqref="A34">
    <cfRule type="cellIs" dxfId="60" priority="5" operator="equal">
      <formula>"ATTENZIONE !!  - vi sono componenti con compenso doppio per impegno in altra commissione. Non si deve attribuire ulteriore compenso in altra tabella !!"</formula>
    </cfRule>
  </conditionalFormatting>
  <conditionalFormatting sqref="S34">
    <cfRule type="cellIs" dxfId="59" priority="4" operator="equal">
      <formula>"ATTENZIONE !!  - vi sono componenti con compenso doppio per impegno in altra commissione. Non si deve attribuire ulteriore compenso in altra tabella !!"</formula>
    </cfRule>
  </conditionalFormatting>
  <conditionalFormatting sqref="P22:Q23">
    <cfRule type="cellIs" dxfId="58" priority="3" operator="greaterThan">
      <formula>0</formula>
    </cfRule>
  </conditionalFormatting>
  <conditionalFormatting sqref="J25:M25">
    <cfRule type="cellIs" dxfId="57" priority="2" operator="greaterThan">
      <formula>0</formula>
    </cfRule>
  </conditionalFormatting>
  <conditionalFormatting sqref="N25:R25">
    <cfRule type="cellIs" dxfId="56" priority="1" operator="greaterThan">
      <formula>0</formula>
    </cfRule>
  </conditionalFormatting>
  <pageMargins left="1.8897637795275593" right="0.70866141732283472" top="0.74803149606299213" bottom="0.74803149606299213" header="0.31496062992125984" footer="0.31496062992125984"/>
  <pageSetup paperSize="8"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0"/>
  <sheetViews>
    <sheetView zoomScale="85" zoomScaleNormal="85" workbookViewId="0">
      <selection activeCell="E10" sqref="E10"/>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50.65"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tWUTUa1S9nBVteahzZ6U1cvR9AxiCq5bKhKMh3VOxdTiHjkhKko27NmZY+f2YWkTCoCBxDiUyOw1w4c30Ipd5Q==" saltValue="cwsNWjbUZnptox6Cg9kkwQ==" spinCount="100000" sheet="1" objects="1" scenarios="1"/>
  <mergeCells count="18">
    <mergeCell ref="A2:T2"/>
    <mergeCell ref="B3:G3"/>
    <mergeCell ref="H3:R3"/>
    <mergeCell ref="S4:T4"/>
    <mergeCell ref="S6:T6"/>
    <mergeCell ref="T28:T29"/>
    <mergeCell ref="U10:V10"/>
    <mergeCell ref="S31:T31"/>
    <mergeCell ref="A33:T33"/>
    <mergeCell ref="S34:T34"/>
    <mergeCell ref="J14:K14"/>
    <mergeCell ref="L14:M14"/>
    <mergeCell ref="N14:N15"/>
    <mergeCell ref="O14:O15"/>
    <mergeCell ref="S14:T15"/>
    <mergeCell ref="A20:T20"/>
    <mergeCell ref="S21:T21"/>
    <mergeCell ref="T22:T27"/>
  </mergeCells>
  <conditionalFormatting sqref="J35">
    <cfRule type="cellIs" dxfId="55"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54" priority="7" operator="greaterThan">
      <formula>0</formula>
    </cfRule>
  </conditionalFormatting>
  <conditionalFormatting sqref="A33">
    <cfRule type="cellIs" dxfId="53" priority="6" operator="equal">
      <formula>"ATTENZIONE !!  - vi sono componenti con compenso doppio per impegno in altra commissione. Non si deve attribuire ulteriore compenso in altra tabella !!"</formula>
    </cfRule>
  </conditionalFormatting>
  <conditionalFormatting sqref="A34">
    <cfRule type="cellIs" dxfId="52" priority="5" operator="equal">
      <formula>"ATTENZIONE !!  - vi sono componenti con compenso doppio per impegno in altra commissione. Non si deve attribuire ulteriore compenso in altra tabella !!"</formula>
    </cfRule>
  </conditionalFormatting>
  <conditionalFormatting sqref="S34">
    <cfRule type="cellIs" dxfId="51" priority="4" operator="equal">
      <formula>"ATTENZIONE !!  - vi sono componenti con compenso doppio per impegno in altra commissione. Non si deve attribuire ulteriore compenso in altra tabella !!"</formula>
    </cfRule>
  </conditionalFormatting>
  <conditionalFormatting sqref="P22:Q23">
    <cfRule type="cellIs" dxfId="50" priority="3" operator="greaterThan">
      <formula>0</formula>
    </cfRule>
  </conditionalFormatting>
  <conditionalFormatting sqref="J25:M25">
    <cfRule type="cellIs" dxfId="49" priority="2" operator="greaterThan">
      <formula>0</formula>
    </cfRule>
  </conditionalFormatting>
  <conditionalFormatting sqref="N25:R25">
    <cfRule type="cellIs" dxfId="48" priority="1"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DA27-2E62-4D74-A3CD-CAB943FBE1AC}">
  <dimension ref="A1:V40"/>
  <sheetViews>
    <sheetView zoomScale="85" zoomScaleNormal="85" workbookViewId="0">
      <selection activeCell="E11" sqref="E11"/>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46.9"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HlY1llTJFy88mcFQFxejx8fE6YDNHaTQSbprAyPA5rdaFQydRJUrITfR3DGyVqx8MYz0UwtSR+xW54KCEY38Dw==" saltValue="b3ZpPM5YpJcJuB577VOOOw==" spinCount="100000" sheet="1" objects="1" scenarios="1"/>
  <mergeCells count="18">
    <mergeCell ref="A2:T2"/>
    <mergeCell ref="B3:G3"/>
    <mergeCell ref="H3:R3"/>
    <mergeCell ref="S4:T4"/>
    <mergeCell ref="S6:T6"/>
    <mergeCell ref="T28:T29"/>
    <mergeCell ref="U10:V10"/>
    <mergeCell ref="S31:T31"/>
    <mergeCell ref="A33:T33"/>
    <mergeCell ref="S34:T34"/>
    <mergeCell ref="J14:K14"/>
    <mergeCell ref="L14:M14"/>
    <mergeCell ref="N14:N15"/>
    <mergeCell ref="O14:O15"/>
    <mergeCell ref="S14:T15"/>
    <mergeCell ref="A20:T20"/>
    <mergeCell ref="S21:T21"/>
    <mergeCell ref="T22:T27"/>
  </mergeCells>
  <conditionalFormatting sqref="J35">
    <cfRule type="cellIs" dxfId="47"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46" priority="7" operator="greaterThan">
      <formula>0</formula>
    </cfRule>
  </conditionalFormatting>
  <conditionalFormatting sqref="A33">
    <cfRule type="cellIs" dxfId="45" priority="6" operator="equal">
      <formula>"ATTENZIONE !!  - vi sono componenti con compenso doppio per impegno in altra commissione. Non si deve attribuire ulteriore compenso in altra tabella !!"</formula>
    </cfRule>
  </conditionalFormatting>
  <conditionalFormatting sqref="A34">
    <cfRule type="cellIs" dxfId="44" priority="5" operator="equal">
      <formula>"ATTENZIONE !!  - vi sono componenti con compenso doppio per impegno in altra commissione. Non si deve attribuire ulteriore compenso in altra tabella !!"</formula>
    </cfRule>
  </conditionalFormatting>
  <conditionalFormatting sqref="S34">
    <cfRule type="cellIs" dxfId="43" priority="4" operator="equal">
      <formula>"ATTENZIONE !!  - vi sono componenti con compenso doppio per impegno in altra commissione. Non si deve attribuire ulteriore compenso in altra tabella !!"</formula>
    </cfRule>
  </conditionalFormatting>
  <conditionalFormatting sqref="P22:Q23">
    <cfRule type="cellIs" dxfId="42" priority="3" operator="greaterThan">
      <formula>0</formula>
    </cfRule>
  </conditionalFormatting>
  <conditionalFormatting sqref="J25:M25">
    <cfRule type="cellIs" dxfId="41" priority="2" operator="greaterThan">
      <formula>0</formula>
    </cfRule>
  </conditionalFormatting>
  <conditionalFormatting sqref="N25:R25">
    <cfRule type="cellIs" dxfId="40" priority="1"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06D83-EC5F-40C0-8B09-CE1345C555D9}">
  <dimension ref="A1:V40"/>
  <sheetViews>
    <sheetView zoomScale="85" zoomScaleNormal="85" workbookViewId="0">
      <selection activeCell="G10" sqref="G10"/>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47.65"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Gxy2RHYXLnyi4XtzZ4Vg+5qWSK2aMi+OyEUI9gaCR1I2SNDmx2fVhMwX582lcPm/j5Te9uYVqkXZOw5AUf2sKA==" saltValue="nUju4Lrq+lXvgE/zXCDv2A==" spinCount="100000" sheet="1" objects="1" scenarios="1"/>
  <mergeCells count="18">
    <mergeCell ref="A2:T2"/>
    <mergeCell ref="B3:G3"/>
    <mergeCell ref="H3:R3"/>
    <mergeCell ref="S4:T4"/>
    <mergeCell ref="S6:T6"/>
    <mergeCell ref="T28:T29"/>
    <mergeCell ref="U10:V10"/>
    <mergeCell ref="S31:T31"/>
    <mergeCell ref="A33:T33"/>
    <mergeCell ref="S34:T34"/>
    <mergeCell ref="J14:K14"/>
    <mergeCell ref="L14:M14"/>
    <mergeCell ref="N14:N15"/>
    <mergeCell ref="O14:O15"/>
    <mergeCell ref="S14:T15"/>
    <mergeCell ref="A20:T20"/>
    <mergeCell ref="S21:T21"/>
    <mergeCell ref="T22:T27"/>
  </mergeCells>
  <conditionalFormatting sqref="J35">
    <cfRule type="cellIs" dxfId="39"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38" priority="7" operator="greaterThan">
      <formula>0</formula>
    </cfRule>
  </conditionalFormatting>
  <conditionalFormatting sqref="A33">
    <cfRule type="cellIs" dxfId="37" priority="6" operator="equal">
      <formula>"ATTENZIONE !!  - vi sono componenti con compenso doppio per impegno in altra commissione. Non si deve attribuire ulteriore compenso in altra tabella !!"</formula>
    </cfRule>
  </conditionalFormatting>
  <conditionalFormatting sqref="A34">
    <cfRule type="cellIs" dxfId="36" priority="5" operator="equal">
      <formula>"ATTENZIONE !!  - vi sono componenti con compenso doppio per impegno in altra commissione. Non si deve attribuire ulteriore compenso in altra tabella !!"</formula>
    </cfRule>
  </conditionalFormatting>
  <conditionalFormatting sqref="S34">
    <cfRule type="cellIs" dxfId="35" priority="4" operator="equal">
      <formula>"ATTENZIONE !!  - vi sono componenti con compenso doppio per impegno in altra commissione. Non si deve attribuire ulteriore compenso in altra tabella !!"</formula>
    </cfRule>
  </conditionalFormatting>
  <conditionalFormatting sqref="P22:Q23">
    <cfRule type="cellIs" dxfId="34" priority="3" operator="greaterThan">
      <formula>0</formula>
    </cfRule>
  </conditionalFormatting>
  <conditionalFormatting sqref="J25:M25">
    <cfRule type="cellIs" dxfId="33" priority="2" operator="greaterThan">
      <formula>0</formula>
    </cfRule>
  </conditionalFormatting>
  <conditionalFormatting sqref="N25:R25">
    <cfRule type="cellIs" dxfId="32" priority="1" operator="greaterThan">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F72F-960D-4C6F-B158-19D5650FB964}">
  <dimension ref="A1:V40"/>
  <sheetViews>
    <sheetView zoomScale="85" zoomScaleNormal="85" workbookViewId="0">
      <selection activeCell="G10" sqref="G10"/>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48.4"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fmu+Eb9XHVF/+jzUm7tL9TQuUPiNspRAJ57N/aFnxMilqjiiZOthLJZczjM09YFc4a9oV/DLbKcxmAs+/nDGfA==" saltValue="DCtXi+kggeJ0qQNti1G88g==" spinCount="100000" sheet="1" objects="1" scenarios="1"/>
  <mergeCells count="18">
    <mergeCell ref="S34:T34"/>
    <mergeCell ref="A2:T2"/>
    <mergeCell ref="B3:G3"/>
    <mergeCell ref="H3:R3"/>
    <mergeCell ref="S4:T4"/>
    <mergeCell ref="S6:T6"/>
    <mergeCell ref="J14:K14"/>
    <mergeCell ref="L14:M14"/>
    <mergeCell ref="N14:N15"/>
    <mergeCell ref="O14:O15"/>
    <mergeCell ref="S14:T15"/>
    <mergeCell ref="A20:T20"/>
    <mergeCell ref="S21:T21"/>
    <mergeCell ref="T22:T27"/>
    <mergeCell ref="U10:V10"/>
    <mergeCell ref="T28:T29"/>
    <mergeCell ref="S31:T31"/>
    <mergeCell ref="A33:T33"/>
  </mergeCells>
  <conditionalFormatting sqref="J35">
    <cfRule type="cellIs" dxfId="31"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30" priority="7" operator="greaterThan">
      <formula>0</formula>
    </cfRule>
  </conditionalFormatting>
  <conditionalFormatting sqref="A33">
    <cfRule type="cellIs" dxfId="29" priority="6" operator="equal">
      <formula>"ATTENZIONE !!  - vi sono componenti con compenso doppio per impegno in altra commissione. Non si deve attribuire ulteriore compenso in altra tabella !!"</formula>
    </cfRule>
  </conditionalFormatting>
  <conditionalFormatting sqref="A34">
    <cfRule type="cellIs" dxfId="28" priority="5" operator="equal">
      <formula>"ATTENZIONE !!  - vi sono componenti con compenso doppio per impegno in altra commissione. Non si deve attribuire ulteriore compenso in altra tabella !!"</formula>
    </cfRule>
  </conditionalFormatting>
  <conditionalFormatting sqref="S34">
    <cfRule type="cellIs" dxfId="27" priority="4" operator="equal">
      <formula>"ATTENZIONE !!  - vi sono componenti con compenso doppio per impegno in altra commissione. Non si deve attribuire ulteriore compenso in altra tabella !!"</formula>
    </cfRule>
  </conditionalFormatting>
  <conditionalFormatting sqref="P22:Q23">
    <cfRule type="cellIs" dxfId="26" priority="3" operator="greaterThan">
      <formula>0</formula>
    </cfRule>
  </conditionalFormatting>
  <conditionalFormatting sqref="J25:M25">
    <cfRule type="cellIs" dxfId="25" priority="2" operator="greaterThan">
      <formula>0</formula>
    </cfRule>
  </conditionalFormatting>
  <conditionalFormatting sqref="N25:R25">
    <cfRule type="cellIs" dxfId="24" priority="1" operator="greater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8E17F-837E-45D8-AD94-7770C855B02E}">
  <dimension ref="A1:V40"/>
  <sheetViews>
    <sheetView zoomScale="85" zoomScaleNormal="85" workbookViewId="0">
      <selection activeCell="H10" sqref="H10"/>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47.25"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mlT6O5bcNoVYju+bXYeHhsZrb1Vy/VbtkJG9IyR90TFuW26noSjCvgWT0Bn5LuANz8BHOr0O90Q8viy3emzUFw==" saltValue="VqF/so5aA0WKzhFpLDyEGw==" spinCount="100000" sheet="1" objects="1" scenarios="1"/>
  <mergeCells count="18">
    <mergeCell ref="S34:T34"/>
    <mergeCell ref="A2:T2"/>
    <mergeCell ref="B3:G3"/>
    <mergeCell ref="H3:R3"/>
    <mergeCell ref="S4:T4"/>
    <mergeCell ref="S6:T6"/>
    <mergeCell ref="J14:K14"/>
    <mergeCell ref="L14:M14"/>
    <mergeCell ref="N14:N15"/>
    <mergeCell ref="O14:O15"/>
    <mergeCell ref="S14:T15"/>
    <mergeCell ref="A20:T20"/>
    <mergeCell ref="S21:T21"/>
    <mergeCell ref="T22:T27"/>
    <mergeCell ref="U10:V10"/>
    <mergeCell ref="T28:T29"/>
    <mergeCell ref="S31:T31"/>
    <mergeCell ref="A33:T33"/>
  </mergeCells>
  <conditionalFormatting sqref="J35">
    <cfRule type="cellIs" dxfId="23"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22" priority="7" operator="greaterThan">
      <formula>0</formula>
    </cfRule>
  </conditionalFormatting>
  <conditionalFormatting sqref="A33">
    <cfRule type="cellIs" dxfId="21" priority="6" operator="equal">
      <formula>"ATTENZIONE !!  - vi sono componenti con compenso doppio per impegno in altra commissione. Non si deve attribuire ulteriore compenso in altra tabella !!"</formula>
    </cfRule>
  </conditionalFormatting>
  <conditionalFormatting sqref="A34">
    <cfRule type="cellIs" dxfId="20" priority="5" operator="equal">
      <formula>"ATTENZIONE !!  - vi sono componenti con compenso doppio per impegno in altra commissione. Non si deve attribuire ulteriore compenso in altra tabella !!"</formula>
    </cfRule>
  </conditionalFormatting>
  <conditionalFormatting sqref="S34">
    <cfRule type="cellIs" dxfId="19" priority="4" operator="equal">
      <formula>"ATTENZIONE !!  - vi sono componenti con compenso doppio per impegno in altra commissione. Non si deve attribuire ulteriore compenso in altra tabella !!"</formula>
    </cfRule>
  </conditionalFormatting>
  <conditionalFormatting sqref="P22:Q23">
    <cfRule type="cellIs" dxfId="18" priority="3" operator="greaterThan">
      <formula>0</formula>
    </cfRule>
  </conditionalFormatting>
  <conditionalFormatting sqref="J25:M25">
    <cfRule type="cellIs" dxfId="17" priority="2" operator="greaterThan">
      <formula>0</formula>
    </cfRule>
  </conditionalFormatting>
  <conditionalFormatting sqref="N25:R25">
    <cfRule type="cellIs" dxfId="16" priority="1" operator="greaterThan">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9ECB0-6E8B-4C7B-9034-9028BC0C06A2}">
  <dimension ref="A1:V40"/>
  <sheetViews>
    <sheetView zoomScale="85" zoomScaleNormal="85" workbookViewId="0">
      <selection activeCell="I11" sqref="I11"/>
    </sheetView>
  </sheetViews>
  <sheetFormatPr defaultRowHeight="14.25" x14ac:dyDescent="0.45"/>
  <cols>
    <col min="1" max="1" width="20.86328125" customWidth="1"/>
    <col min="2" max="16" width="10.59765625" customWidth="1"/>
    <col min="17" max="17" width="12" customWidth="1"/>
    <col min="18" max="18" width="13.3984375" customWidth="1"/>
  </cols>
  <sheetData>
    <row r="1" spans="1:22" ht="14.65" thickBot="1" x14ac:dyDescent="0.5"/>
    <row r="2" spans="1:22" ht="22.9" customHeight="1" thickBot="1" x14ac:dyDescent="0.5">
      <c r="A2" s="164" t="s">
        <v>20</v>
      </c>
      <c r="B2" s="165"/>
      <c r="C2" s="165"/>
      <c r="D2" s="165"/>
      <c r="E2" s="165"/>
      <c r="F2" s="165"/>
      <c r="G2" s="165"/>
      <c r="H2" s="165"/>
      <c r="I2" s="165"/>
      <c r="J2" s="165"/>
      <c r="K2" s="165"/>
      <c r="L2" s="165"/>
      <c r="M2" s="165"/>
      <c r="N2" s="165"/>
      <c r="O2" s="165"/>
      <c r="P2" s="165"/>
      <c r="Q2" s="165"/>
      <c r="R2" s="165"/>
      <c r="S2" s="165"/>
      <c r="T2" s="166"/>
    </row>
    <row r="3" spans="1:22" ht="39" customHeight="1" thickBot="1" x14ac:dyDescent="0.5">
      <c r="A3" s="86"/>
      <c r="B3" s="167" t="s">
        <v>18</v>
      </c>
      <c r="C3" s="168"/>
      <c r="D3" s="168"/>
      <c r="E3" s="168"/>
      <c r="F3" s="168"/>
      <c r="G3" s="169"/>
      <c r="H3" s="161" t="s">
        <v>17</v>
      </c>
      <c r="I3" s="162"/>
      <c r="J3" s="162"/>
      <c r="K3" s="162"/>
      <c r="L3" s="162"/>
      <c r="M3" s="162"/>
      <c r="N3" s="162"/>
      <c r="O3" s="162"/>
      <c r="P3" s="162"/>
      <c r="Q3" s="162"/>
      <c r="R3" s="163"/>
      <c r="S3" s="49" t="s">
        <v>19</v>
      </c>
      <c r="T3" s="49" t="str">
        <f>+info!O2</f>
        <v>9.0</v>
      </c>
    </row>
    <row r="4" spans="1:22" ht="45.4" customHeight="1" thickBot="1" x14ac:dyDescent="0.5">
      <c r="A4" s="85" t="s">
        <v>23</v>
      </c>
      <c r="B4" s="69"/>
      <c r="C4" s="70"/>
      <c r="D4" s="70"/>
      <c r="E4" s="70"/>
      <c r="F4" s="70"/>
      <c r="G4" s="117"/>
      <c r="H4" s="119"/>
      <c r="I4" s="101"/>
      <c r="J4" s="129"/>
      <c r="K4" s="128"/>
      <c r="L4" s="129"/>
      <c r="M4" s="130"/>
      <c r="N4" s="43"/>
      <c r="O4" s="42"/>
      <c r="P4" s="44"/>
      <c r="Q4" s="101"/>
      <c r="R4" s="44"/>
      <c r="S4" s="188" t="s">
        <v>16</v>
      </c>
      <c r="T4" s="189"/>
    </row>
    <row r="5" spans="1:22" ht="50.65" customHeight="1" thickBot="1" x14ac:dyDescent="0.5">
      <c r="A5" s="150" t="s">
        <v>33</v>
      </c>
      <c r="B5" s="109"/>
      <c r="C5" s="109"/>
      <c r="D5" s="109"/>
      <c r="E5" s="109"/>
      <c r="F5" s="109"/>
      <c r="G5" s="118"/>
      <c r="H5" s="132"/>
      <c r="I5" s="133"/>
      <c r="J5" s="133"/>
      <c r="K5" s="133"/>
      <c r="L5" s="133"/>
      <c r="M5" s="133"/>
      <c r="N5" s="133"/>
      <c r="O5" s="133"/>
      <c r="P5" s="133"/>
      <c r="Q5" s="133"/>
      <c r="R5" s="131"/>
      <c r="S5" s="104"/>
      <c r="T5" s="103"/>
    </row>
    <row r="6" spans="1:22" ht="31.5" customHeight="1" thickTop="1" thickBot="1" x14ac:dyDescent="0.5">
      <c r="A6" s="111" t="s">
        <v>31</v>
      </c>
      <c r="B6" s="108"/>
      <c r="C6" s="105"/>
      <c r="D6" s="105"/>
      <c r="E6" s="106"/>
      <c r="F6" s="106"/>
      <c r="G6" s="106"/>
      <c r="H6" s="106"/>
      <c r="I6" s="121"/>
      <c r="J6" s="107"/>
      <c r="K6" s="108"/>
      <c r="L6" s="106"/>
      <c r="M6" s="120"/>
      <c r="N6" s="108"/>
      <c r="O6" s="105"/>
      <c r="P6" s="105"/>
      <c r="Q6" s="105"/>
      <c r="R6" s="105"/>
      <c r="S6" s="174" t="s">
        <v>7</v>
      </c>
      <c r="T6" s="175"/>
      <c r="U6" s="7"/>
    </row>
    <row r="7" spans="1:22" ht="30" customHeight="1" thickTop="1" thickBot="1" x14ac:dyDescent="0.5">
      <c r="A7" s="111" t="s">
        <v>32</v>
      </c>
      <c r="B7" s="62"/>
      <c r="C7" s="58"/>
      <c r="D7" s="58"/>
      <c r="E7" s="59"/>
      <c r="F7" s="59"/>
      <c r="G7" s="59"/>
      <c r="H7" s="59"/>
      <c r="I7" s="59"/>
      <c r="J7" s="61"/>
      <c r="K7" s="62"/>
      <c r="L7" s="59"/>
      <c r="M7" s="60"/>
      <c r="N7" s="62"/>
      <c r="O7" s="58"/>
      <c r="P7" s="59"/>
      <c r="Q7" s="59"/>
      <c r="R7" s="59"/>
      <c r="S7" s="8" t="s">
        <v>8</v>
      </c>
      <c r="T7" s="10" t="s">
        <v>6</v>
      </c>
    </row>
    <row r="8" spans="1:22" ht="30" customHeight="1" thickTop="1" x14ac:dyDescent="0.45">
      <c r="A8" s="63" t="s">
        <v>1</v>
      </c>
      <c r="B8" s="13"/>
      <c r="C8" s="13"/>
      <c r="D8" s="13"/>
      <c r="E8" s="14"/>
      <c r="F8" s="14"/>
      <c r="G8" s="14"/>
      <c r="H8" s="38"/>
      <c r="I8" s="14"/>
      <c r="J8" s="122"/>
      <c r="K8" s="33"/>
      <c r="L8" s="13"/>
      <c r="M8" s="125"/>
      <c r="N8" s="33"/>
      <c r="O8" s="13"/>
      <c r="P8" s="14"/>
      <c r="Q8" s="14"/>
      <c r="R8" s="14"/>
      <c r="S8" s="9">
        <f>COUNTIF(B8:R8,"si")</f>
        <v>0</v>
      </c>
      <c r="T8" s="17">
        <f>+S8*1249</f>
        <v>0</v>
      </c>
    </row>
    <row r="9" spans="1:22" ht="30" customHeight="1" x14ac:dyDescent="0.45">
      <c r="A9" s="64" t="s">
        <v>4</v>
      </c>
      <c r="B9" s="15"/>
      <c r="C9" s="15"/>
      <c r="D9" s="15"/>
      <c r="E9" s="16"/>
      <c r="F9" s="16"/>
      <c r="G9" s="16"/>
      <c r="H9" s="39"/>
      <c r="I9" s="16"/>
      <c r="J9" s="123"/>
      <c r="K9" s="24"/>
      <c r="L9" s="15"/>
      <c r="M9" s="126"/>
      <c r="N9" s="24"/>
      <c r="O9" s="15"/>
      <c r="P9" s="16"/>
      <c r="Q9" s="16"/>
      <c r="R9" s="16"/>
      <c r="S9" s="9">
        <f t="shared" ref="S9:S13" si="0">COUNTIF(B9:R9,"si")</f>
        <v>0</v>
      </c>
      <c r="T9" s="17">
        <f>+S23</f>
        <v>0</v>
      </c>
    </row>
    <row r="10" spans="1:22" ht="30" customHeight="1" x14ac:dyDescent="0.45">
      <c r="A10" s="64" t="s">
        <v>2</v>
      </c>
      <c r="B10" s="15"/>
      <c r="C10" s="15"/>
      <c r="D10" s="15"/>
      <c r="E10" s="16"/>
      <c r="F10" s="16"/>
      <c r="G10" s="16"/>
      <c r="H10" s="39"/>
      <c r="I10" s="16"/>
      <c r="J10" s="123"/>
      <c r="K10" s="24"/>
      <c r="L10" s="15"/>
      <c r="M10" s="126"/>
      <c r="N10" s="24"/>
      <c r="O10" s="15"/>
      <c r="P10" s="16"/>
      <c r="Q10" s="16"/>
      <c r="R10" s="16"/>
      <c r="S10" s="9">
        <f t="shared" si="0"/>
        <v>0</v>
      </c>
      <c r="T10" s="17">
        <f>+S10*911</f>
        <v>0</v>
      </c>
      <c r="U10" s="190" t="s">
        <v>5</v>
      </c>
      <c r="V10" s="191"/>
    </row>
    <row r="11" spans="1:22" ht="30" customHeight="1" x14ac:dyDescent="0.45">
      <c r="A11" s="64" t="s">
        <v>3</v>
      </c>
      <c r="B11" s="15"/>
      <c r="C11" s="15"/>
      <c r="D11" s="15"/>
      <c r="E11" s="16"/>
      <c r="F11" s="16"/>
      <c r="G11" s="16"/>
      <c r="H11" s="39"/>
      <c r="I11" s="16"/>
      <c r="J11" s="123"/>
      <c r="K11" s="24"/>
      <c r="L11" s="15"/>
      <c r="M11" s="126"/>
      <c r="N11" s="24"/>
      <c r="O11" s="15"/>
      <c r="P11" s="16"/>
      <c r="Q11" s="16"/>
      <c r="R11" s="16"/>
      <c r="S11" s="9">
        <f t="shared" si="0"/>
        <v>0</v>
      </c>
      <c r="T11" s="17">
        <f>+S11*399+V11</f>
        <v>0</v>
      </c>
      <c r="U11" s="148">
        <f>IF(SUMIF(J14:J14,"&gt;0"),1)+IF(SUMIF(L14:L14,"&gt;0"),1)</f>
        <v>0</v>
      </c>
      <c r="V11" s="149">
        <f>-399*U11</f>
        <v>0</v>
      </c>
    </row>
    <row r="12" spans="1:22" ht="30" customHeight="1" x14ac:dyDescent="0.45">
      <c r="A12" s="64" t="s">
        <v>5</v>
      </c>
      <c r="B12" s="15"/>
      <c r="C12" s="15"/>
      <c r="D12" s="15"/>
      <c r="E12" s="16"/>
      <c r="F12" s="16"/>
      <c r="G12" s="16"/>
      <c r="H12" s="39"/>
      <c r="I12" s="16"/>
      <c r="J12" s="123"/>
      <c r="K12" s="24"/>
      <c r="L12" s="15"/>
      <c r="M12" s="126"/>
      <c r="N12" s="24"/>
      <c r="O12" s="15"/>
      <c r="P12" s="16"/>
      <c r="Q12" s="16"/>
      <c r="R12" s="16"/>
      <c r="S12" s="9">
        <f t="shared" si="0"/>
        <v>0</v>
      </c>
      <c r="T12" s="17">
        <f>+S26</f>
        <v>0</v>
      </c>
    </row>
    <row r="13" spans="1:22" ht="30" customHeight="1" thickBot="1" x14ac:dyDescent="0.5">
      <c r="A13" s="64" t="s">
        <v>0</v>
      </c>
      <c r="B13" s="15"/>
      <c r="C13" s="15"/>
      <c r="D13" s="15"/>
      <c r="E13" s="16"/>
      <c r="F13" s="16"/>
      <c r="G13" s="16"/>
      <c r="H13" s="39"/>
      <c r="I13" s="16"/>
      <c r="J13" s="124"/>
      <c r="K13" s="24"/>
      <c r="L13" s="15"/>
      <c r="M13" s="127"/>
      <c r="N13" s="24"/>
      <c r="O13" s="15"/>
      <c r="P13" s="143"/>
      <c r="Q13" s="143"/>
      <c r="R13" s="143"/>
      <c r="S13" s="87">
        <f t="shared" si="0"/>
        <v>0</v>
      </c>
      <c r="T13" s="31">
        <f>+S13*171</f>
        <v>0</v>
      </c>
      <c r="V13" s="5"/>
    </row>
    <row r="14" spans="1:22" ht="30" customHeight="1" thickTop="1" thickBot="1" x14ac:dyDescent="0.5">
      <c r="A14" s="77" t="s">
        <v>21</v>
      </c>
      <c r="B14" s="134"/>
      <c r="C14" s="135"/>
      <c r="D14" s="135"/>
      <c r="E14" s="135"/>
      <c r="F14" s="135"/>
      <c r="G14" s="135"/>
      <c r="H14" s="136"/>
      <c r="I14" s="137"/>
      <c r="J14" s="176"/>
      <c r="K14" s="176"/>
      <c r="L14" s="177"/>
      <c r="M14" s="178"/>
      <c r="N14" s="184" t="str">
        <f>IF(J14=J15+K15," ","ERRORE num alunni!")</f>
        <v xml:space="preserve"> </v>
      </c>
      <c r="O14" s="186" t="str">
        <f>IF(L14=L15+M15," ","ERRORE num alunni !")</f>
        <v xml:space="preserve"> </v>
      </c>
      <c r="P14" s="144"/>
      <c r="Q14" s="145"/>
      <c r="R14" s="141"/>
      <c r="S14" s="197">
        <f>SUM(T8:T13)</f>
        <v>0</v>
      </c>
      <c r="T14" s="198"/>
      <c r="V14" s="5"/>
    </row>
    <row r="15" spans="1:22" ht="30" customHeight="1" thickTop="1" thickBot="1" x14ac:dyDescent="0.5">
      <c r="A15" s="25" t="s">
        <v>22</v>
      </c>
      <c r="B15" s="138"/>
      <c r="C15" s="139"/>
      <c r="D15" s="139"/>
      <c r="E15" s="139"/>
      <c r="F15" s="139"/>
      <c r="G15" s="139"/>
      <c r="H15" s="139"/>
      <c r="I15" s="140"/>
      <c r="J15" s="80"/>
      <c r="K15" s="81"/>
      <c r="L15" s="36"/>
      <c r="M15" s="37"/>
      <c r="N15" s="185"/>
      <c r="O15" s="187"/>
      <c r="P15" s="146"/>
      <c r="Q15" s="147"/>
      <c r="R15" s="142"/>
      <c r="S15" s="199"/>
      <c r="T15" s="200"/>
    </row>
    <row r="16" spans="1:22" ht="30" customHeight="1" thickTop="1" x14ac:dyDescent="0.45">
      <c r="A16" s="71" t="s">
        <v>24</v>
      </c>
      <c r="B16" s="50"/>
      <c r="C16" s="50"/>
      <c r="D16" s="50"/>
      <c r="E16" s="51"/>
      <c r="F16" s="51"/>
      <c r="G16" s="51"/>
      <c r="H16" s="52"/>
      <c r="I16" s="50"/>
      <c r="J16" s="50"/>
      <c r="K16" s="53"/>
      <c r="L16" s="50"/>
      <c r="M16" s="50"/>
      <c r="N16" s="50"/>
      <c r="O16" s="50"/>
      <c r="P16" s="102"/>
      <c r="Q16" s="102"/>
      <c r="R16" s="82"/>
    </row>
    <row r="17" spans="1:21" ht="30.4" customHeight="1" thickBot="1" x14ac:dyDescent="0.5">
      <c r="A17" s="72" t="s">
        <v>25</v>
      </c>
      <c r="B17" s="54"/>
      <c r="C17" s="54"/>
      <c r="D17" s="54"/>
      <c r="E17" s="55"/>
      <c r="F17" s="55"/>
      <c r="G17" s="55"/>
      <c r="H17" s="56"/>
      <c r="I17" s="54"/>
      <c r="J17" s="54"/>
      <c r="K17" s="57"/>
      <c r="L17" s="54"/>
      <c r="M17" s="54"/>
      <c r="N17" s="54"/>
      <c r="O17" s="54"/>
      <c r="P17" s="55"/>
      <c r="Q17" s="55"/>
      <c r="R17" s="65"/>
      <c r="S17" s="66"/>
      <c r="T17" s="1"/>
    </row>
    <row r="18" spans="1:21" ht="36.4" customHeight="1" thickTop="1" thickBot="1" x14ac:dyDescent="0.5">
      <c r="A18" s="76"/>
      <c r="B18" s="73" t="str">
        <f>IF(OR(B16&gt;$A$18,B17&gt;$A$18),"Controlla giorni!",IF(OR(B16=0,B17=0)," ",IF(B16+B17&lt;&gt;$A$18,"Controlla giorni!","")))</f>
        <v xml:space="preserve"> </v>
      </c>
      <c r="C18" s="73" t="str">
        <f t="shared" ref="C18:R18" si="1">IF(OR(C16&gt;$A$18,C17&gt;$A$18),"Controlla giorni!",IF(OR(C16=0,C17=0)," ",IF(C16+C17&lt;&gt;$A$18,"Controlla giorni!","")))</f>
        <v xml:space="preserve"> </v>
      </c>
      <c r="D18" s="73" t="str">
        <f t="shared" si="1"/>
        <v xml:space="preserve"> </v>
      </c>
      <c r="E18" s="73" t="str">
        <f t="shared" si="1"/>
        <v xml:space="preserve"> </v>
      </c>
      <c r="F18" s="73" t="str">
        <f t="shared" si="1"/>
        <v xml:space="preserve"> </v>
      </c>
      <c r="G18" s="73" t="str">
        <f t="shared" si="1"/>
        <v xml:space="preserve"> </v>
      </c>
      <c r="H18" s="73" t="str">
        <f t="shared" si="1"/>
        <v xml:space="preserve"> </v>
      </c>
      <c r="I18" s="73" t="str">
        <f t="shared" si="1"/>
        <v xml:space="preserve"> </v>
      </c>
      <c r="J18" s="73" t="str">
        <f t="shared" si="1"/>
        <v xml:space="preserve"> </v>
      </c>
      <c r="K18" s="73" t="str">
        <f t="shared" si="1"/>
        <v xml:space="preserve"> </v>
      </c>
      <c r="L18" s="73" t="str">
        <f t="shared" si="1"/>
        <v xml:space="preserve"> </v>
      </c>
      <c r="M18" s="73" t="str">
        <f t="shared" si="1"/>
        <v xml:space="preserve"> </v>
      </c>
      <c r="N18" s="73" t="str">
        <f t="shared" si="1"/>
        <v xml:space="preserve"> </v>
      </c>
      <c r="O18" s="73" t="str">
        <f t="shared" si="1"/>
        <v xml:space="preserve"> </v>
      </c>
      <c r="P18" s="73" t="str">
        <f t="shared" si="1"/>
        <v xml:space="preserve"> </v>
      </c>
      <c r="Q18" s="73" t="str">
        <f t="shared" si="1"/>
        <v xml:space="preserve"> </v>
      </c>
      <c r="R18" s="73" t="str">
        <f t="shared" si="1"/>
        <v xml:space="preserve"> </v>
      </c>
      <c r="S18" s="45"/>
      <c r="T18" s="45"/>
    </row>
    <row r="19" spans="1:21" ht="21.75" customHeight="1" thickTop="1" thickBot="1" x14ac:dyDescent="0.5">
      <c r="A19" s="74"/>
      <c r="B19" s="75"/>
      <c r="C19" s="75"/>
      <c r="D19" s="75"/>
      <c r="E19" s="75"/>
      <c r="F19" s="75"/>
      <c r="G19" s="75"/>
      <c r="H19" s="75"/>
      <c r="I19" s="75"/>
      <c r="J19" s="75"/>
      <c r="K19" s="75"/>
      <c r="L19" s="75"/>
      <c r="M19" s="75"/>
      <c r="N19" s="75"/>
      <c r="O19" s="75"/>
      <c r="P19" s="75"/>
      <c r="Q19" s="75"/>
      <c r="R19" s="75"/>
      <c r="S19" s="45"/>
      <c r="T19" s="45"/>
    </row>
    <row r="20" spans="1:21" ht="30" customHeight="1" thickBot="1" x14ac:dyDescent="0.5">
      <c r="A20" s="181" t="s">
        <v>15</v>
      </c>
      <c r="B20" s="182"/>
      <c r="C20" s="182"/>
      <c r="D20" s="182"/>
      <c r="E20" s="182"/>
      <c r="F20" s="182"/>
      <c r="G20" s="182"/>
      <c r="H20" s="182"/>
      <c r="I20" s="182"/>
      <c r="J20" s="182"/>
      <c r="K20" s="182"/>
      <c r="L20" s="182"/>
      <c r="M20" s="182"/>
      <c r="N20" s="182"/>
      <c r="O20" s="182"/>
      <c r="P20" s="182"/>
      <c r="Q20" s="182"/>
      <c r="R20" s="182"/>
      <c r="S20" s="182"/>
      <c r="T20" s="183"/>
      <c r="U20" s="46"/>
    </row>
    <row r="21" spans="1:21" ht="25.15" customHeight="1" thickBot="1" x14ac:dyDescent="0.5">
      <c r="B21" s="83">
        <f>+B4</f>
        <v>0</v>
      </c>
      <c r="C21" s="83">
        <f t="shared" ref="C21:R21" si="2">+C4</f>
        <v>0</v>
      </c>
      <c r="D21" s="83">
        <f t="shared" si="2"/>
        <v>0</v>
      </c>
      <c r="E21" s="83">
        <f t="shared" si="2"/>
        <v>0</v>
      </c>
      <c r="F21" s="83">
        <f t="shared" si="2"/>
        <v>0</v>
      </c>
      <c r="G21" s="83">
        <f t="shared" si="2"/>
        <v>0</v>
      </c>
      <c r="H21" s="83">
        <f t="shared" si="2"/>
        <v>0</v>
      </c>
      <c r="I21" s="83">
        <f t="shared" si="2"/>
        <v>0</v>
      </c>
      <c r="J21" s="83">
        <f t="shared" si="2"/>
        <v>0</v>
      </c>
      <c r="K21" s="83">
        <f t="shared" si="2"/>
        <v>0</v>
      </c>
      <c r="L21" s="83">
        <f t="shared" si="2"/>
        <v>0</v>
      </c>
      <c r="M21" s="83">
        <f t="shared" si="2"/>
        <v>0</v>
      </c>
      <c r="N21" s="83">
        <f t="shared" si="2"/>
        <v>0</v>
      </c>
      <c r="O21" s="83">
        <f t="shared" si="2"/>
        <v>0</v>
      </c>
      <c r="P21" s="83">
        <f t="shared" si="2"/>
        <v>0</v>
      </c>
      <c r="Q21" s="83">
        <f t="shared" si="2"/>
        <v>0</v>
      </c>
      <c r="R21" s="83">
        <f t="shared" si="2"/>
        <v>0</v>
      </c>
      <c r="S21" s="179" t="s">
        <v>9</v>
      </c>
      <c r="T21" s="180"/>
    </row>
    <row r="22" spans="1:21" ht="25.15" customHeight="1" thickTop="1" thickBot="1" x14ac:dyDescent="0.5">
      <c r="A22" s="2" t="s">
        <v>1</v>
      </c>
      <c r="B22" s="6">
        <f>IF(B5="SI",IF(B8="SI",1249,0)/2,IF(B8="SI",1249,0))</f>
        <v>0</v>
      </c>
      <c r="C22" s="6">
        <f t="shared" ref="C22:R22" si="3">IF(C8="SI",1249,0)</f>
        <v>0</v>
      </c>
      <c r="D22" s="6">
        <f t="shared" si="3"/>
        <v>0</v>
      </c>
      <c r="E22" s="6">
        <f t="shared" si="3"/>
        <v>0</v>
      </c>
      <c r="F22" s="6">
        <f t="shared" si="3"/>
        <v>0</v>
      </c>
      <c r="G22" s="26">
        <f t="shared" si="3"/>
        <v>0</v>
      </c>
      <c r="H22" s="40">
        <f t="shared" si="3"/>
        <v>0</v>
      </c>
      <c r="I22" s="30">
        <f t="shared" si="3"/>
        <v>0</v>
      </c>
      <c r="J22" s="35">
        <f t="shared" si="3"/>
        <v>0</v>
      </c>
      <c r="K22" s="68">
        <f t="shared" si="3"/>
        <v>0</v>
      </c>
      <c r="L22" s="67">
        <f t="shared" si="3"/>
        <v>0</v>
      </c>
      <c r="M22" s="30">
        <f t="shared" si="3"/>
        <v>0</v>
      </c>
      <c r="N22" s="35">
        <f t="shared" si="3"/>
        <v>0</v>
      </c>
      <c r="O22" s="28">
        <f t="shared" si="3"/>
        <v>0</v>
      </c>
      <c r="P22" s="28">
        <f t="shared" si="3"/>
        <v>0</v>
      </c>
      <c r="Q22" s="28">
        <f t="shared" si="3"/>
        <v>0</v>
      </c>
      <c r="R22" s="6">
        <f t="shared" si="3"/>
        <v>0</v>
      </c>
      <c r="S22" s="47">
        <f t="shared" ref="S22:S29" si="4">SUM(B22:R22)</f>
        <v>0</v>
      </c>
      <c r="T22" s="170">
        <f>SUM(S22:S27)</f>
        <v>0</v>
      </c>
    </row>
    <row r="23" spans="1:21" ht="25.15" customHeight="1" thickBot="1" x14ac:dyDescent="0.5">
      <c r="A23" s="2" t="s">
        <v>4</v>
      </c>
      <c r="B23" s="3">
        <f t="shared" ref="B23:R23" si="5">IF(B9="SI",(B24*0.1)+(B25*0.1),0)</f>
        <v>0</v>
      </c>
      <c r="C23" s="3">
        <f t="shared" si="5"/>
        <v>0</v>
      </c>
      <c r="D23" s="3">
        <f t="shared" si="5"/>
        <v>0</v>
      </c>
      <c r="E23" s="3">
        <f t="shared" si="5"/>
        <v>0</v>
      </c>
      <c r="F23" s="3">
        <f t="shared" si="5"/>
        <v>0</v>
      </c>
      <c r="G23" s="27">
        <f t="shared" si="5"/>
        <v>0</v>
      </c>
      <c r="H23" s="41">
        <f t="shared" si="5"/>
        <v>0</v>
      </c>
      <c r="I23" s="17">
        <f t="shared" si="5"/>
        <v>0</v>
      </c>
      <c r="J23" s="29">
        <f t="shared" si="5"/>
        <v>0</v>
      </c>
      <c r="K23" s="34">
        <f t="shared" si="5"/>
        <v>0</v>
      </c>
      <c r="L23" s="32">
        <f t="shared" si="5"/>
        <v>0</v>
      </c>
      <c r="M23" s="17">
        <f t="shared" si="5"/>
        <v>0</v>
      </c>
      <c r="N23" s="29">
        <f t="shared" si="5"/>
        <v>0</v>
      </c>
      <c r="O23" s="29">
        <f t="shared" si="5"/>
        <v>0</v>
      </c>
      <c r="P23" s="29">
        <f t="shared" si="5"/>
        <v>0</v>
      </c>
      <c r="Q23" s="29">
        <f t="shared" si="5"/>
        <v>0</v>
      </c>
      <c r="R23" s="3">
        <f t="shared" si="5"/>
        <v>0</v>
      </c>
      <c r="S23" s="48">
        <f t="shared" si="4"/>
        <v>0</v>
      </c>
      <c r="T23" s="171"/>
    </row>
    <row r="24" spans="1:21" ht="25.15" customHeight="1" thickBot="1" x14ac:dyDescent="0.5">
      <c r="A24" s="2" t="s">
        <v>2</v>
      </c>
      <c r="B24" s="3">
        <f>IF(B8="SI",0,IF(B13="SI",0,IF(B10="SI",911,0)))</f>
        <v>0</v>
      </c>
      <c r="C24" s="3">
        <f>IF(C5="SI",IF(C8="SI",0,IF(C13="SI",0,IF(C10="SI",911,0)))/2,IF(C8="SI",0,IF(C13="SI",0,IF(C10="SI",911,0))))</f>
        <v>0</v>
      </c>
      <c r="D24" s="3">
        <f t="shared" ref="D24:R24" si="6">IF(D5="SI",IF(D8="SI",0,IF(D13="SI",0,IF(D10="SI",911,0)))/2,IF(D8="SI",0,IF(D13="SI",0,IF(D10="SI",911,0))))</f>
        <v>0</v>
      </c>
      <c r="E24" s="3">
        <f t="shared" si="6"/>
        <v>0</v>
      </c>
      <c r="F24" s="3">
        <f t="shared" si="6"/>
        <v>0</v>
      </c>
      <c r="G24" s="27">
        <f t="shared" si="6"/>
        <v>0</v>
      </c>
      <c r="H24" s="100">
        <f t="shared" si="6"/>
        <v>0</v>
      </c>
      <c r="I24" s="27">
        <f t="shared" si="6"/>
        <v>0</v>
      </c>
      <c r="J24" s="115">
        <f t="shared" si="6"/>
        <v>0</v>
      </c>
      <c r="K24" s="27">
        <f t="shared" si="6"/>
        <v>0</v>
      </c>
      <c r="L24" s="115">
        <f t="shared" si="6"/>
        <v>0</v>
      </c>
      <c r="M24" s="116">
        <f t="shared" si="6"/>
        <v>0</v>
      </c>
      <c r="N24" s="29">
        <f t="shared" si="6"/>
        <v>0</v>
      </c>
      <c r="O24" s="3">
        <f t="shared" si="6"/>
        <v>0</v>
      </c>
      <c r="P24" s="3">
        <f t="shared" si="6"/>
        <v>0</v>
      </c>
      <c r="Q24" s="3">
        <f t="shared" si="6"/>
        <v>0</v>
      </c>
      <c r="R24" s="3">
        <f t="shared" si="6"/>
        <v>0</v>
      </c>
      <c r="S24" s="48">
        <f t="shared" si="4"/>
        <v>0</v>
      </c>
      <c r="T24" s="171"/>
    </row>
    <row r="25" spans="1:21" ht="25.15" customHeight="1" thickTop="1" thickBot="1" x14ac:dyDescent="0.5">
      <c r="A25" s="2" t="s">
        <v>3</v>
      </c>
      <c r="B25" s="3">
        <f>IF(B8="SI",0,IF(B13="SI",0,IF(B11="SI",399,0)))</f>
        <v>0</v>
      </c>
      <c r="C25" s="3">
        <f t="shared" ref="C25:G25" si="7">IF(C8="SI",0,IF(C13="SI",0,IF(C11="SI",399,0)))</f>
        <v>0</v>
      </c>
      <c r="D25" s="3">
        <f t="shared" si="7"/>
        <v>0</v>
      </c>
      <c r="E25" s="3">
        <f t="shared" si="7"/>
        <v>0</v>
      </c>
      <c r="F25" s="3">
        <f t="shared" si="7"/>
        <v>0</v>
      </c>
      <c r="G25" s="27">
        <f t="shared" si="7"/>
        <v>0</v>
      </c>
      <c r="H25" s="41">
        <f>IF(H8="SI",0,IF(H13="SI",0,IF(H11="SI",399,0)))</f>
        <v>0</v>
      </c>
      <c r="I25" s="17">
        <f>IF(I8="SI",0,IF(I13="SI",0,IF(I11="SI",399,0)))</f>
        <v>0</v>
      </c>
      <c r="J25" s="114">
        <f>IF(J8="SI",0,IF(J13="SI",0,IF(J11="SI",IF(J14&gt;0,399/J14*J15,399),0)))</f>
        <v>0</v>
      </c>
      <c r="K25" s="114">
        <f t="shared" ref="K25:M25" si="8">IF(K8="SI",0,IF(K13="SI",0,IF(K11="SI",IF(K14&gt;0,399/K14*K15,399),0)))</f>
        <v>0</v>
      </c>
      <c r="L25" s="114">
        <f t="shared" si="8"/>
        <v>0</v>
      </c>
      <c r="M25" s="114">
        <f t="shared" si="8"/>
        <v>0</v>
      </c>
      <c r="N25" s="41">
        <f t="shared" ref="N25:R25" si="9">IF(N8="SI",0,IF(N13="SI",0,IF(N11="SI",399,0)))</f>
        <v>0</v>
      </c>
      <c r="O25" s="27">
        <f t="shared" si="9"/>
        <v>0</v>
      </c>
      <c r="P25" s="3">
        <f t="shared" si="9"/>
        <v>0</v>
      </c>
      <c r="Q25" s="29">
        <f t="shared" si="9"/>
        <v>0</v>
      </c>
      <c r="R25" s="32">
        <f t="shared" si="9"/>
        <v>0</v>
      </c>
      <c r="S25" s="48">
        <f t="shared" si="4"/>
        <v>0</v>
      </c>
      <c r="T25" s="171"/>
      <c r="U25" s="5"/>
    </row>
    <row r="26" spans="1:21" ht="25.15" customHeight="1" thickTop="1" thickBot="1" x14ac:dyDescent="0.5">
      <c r="A26" s="2" t="s">
        <v>5</v>
      </c>
      <c r="B26" s="3">
        <f t="shared" ref="B26:R26" si="10">IF(B12="SI",+B24+B25,0)</f>
        <v>0</v>
      </c>
      <c r="C26" s="3">
        <f t="shared" si="10"/>
        <v>0</v>
      </c>
      <c r="D26" s="3">
        <f t="shared" si="10"/>
        <v>0</v>
      </c>
      <c r="E26" s="3">
        <f t="shared" si="10"/>
        <v>0</v>
      </c>
      <c r="F26" s="3">
        <f t="shared" si="10"/>
        <v>0</v>
      </c>
      <c r="G26" s="27">
        <f t="shared" si="10"/>
        <v>0</v>
      </c>
      <c r="H26" s="41">
        <f t="shared" si="10"/>
        <v>0</v>
      </c>
      <c r="I26" s="17">
        <f t="shared" si="10"/>
        <v>0</v>
      </c>
      <c r="J26" s="28">
        <f t="shared" si="10"/>
        <v>0</v>
      </c>
      <c r="K26" s="68">
        <f t="shared" si="10"/>
        <v>0</v>
      </c>
      <c r="L26" s="112">
        <f t="shared" si="10"/>
        <v>0</v>
      </c>
      <c r="M26" s="113">
        <f t="shared" si="10"/>
        <v>0</v>
      </c>
      <c r="N26" s="29">
        <f t="shared" si="10"/>
        <v>0</v>
      </c>
      <c r="O26" s="29">
        <f t="shared" si="10"/>
        <v>0</v>
      </c>
      <c r="P26" s="29">
        <f t="shared" si="10"/>
        <v>0</v>
      </c>
      <c r="Q26" s="29">
        <f t="shared" si="10"/>
        <v>0</v>
      </c>
      <c r="R26" s="3">
        <f t="shared" si="10"/>
        <v>0</v>
      </c>
      <c r="S26" s="48">
        <f t="shared" si="4"/>
        <v>0</v>
      </c>
      <c r="T26" s="171"/>
    </row>
    <row r="27" spans="1:21" ht="25.15" customHeight="1" thickBot="1" x14ac:dyDescent="0.5">
      <c r="A27" s="2" t="s">
        <v>0</v>
      </c>
      <c r="B27" s="3">
        <f t="shared" ref="B27:R27" si="11">IF(B13="SI",171,0)</f>
        <v>0</v>
      </c>
      <c r="C27" s="3">
        <f t="shared" si="11"/>
        <v>0</v>
      </c>
      <c r="D27" s="3">
        <f t="shared" si="11"/>
        <v>0</v>
      </c>
      <c r="E27" s="3">
        <f t="shared" si="11"/>
        <v>0</v>
      </c>
      <c r="F27" s="3">
        <f t="shared" si="11"/>
        <v>0</v>
      </c>
      <c r="G27" s="27">
        <f t="shared" si="11"/>
        <v>0</v>
      </c>
      <c r="H27" s="41">
        <f t="shared" si="11"/>
        <v>0</v>
      </c>
      <c r="I27" s="17">
        <f t="shared" si="11"/>
        <v>0</v>
      </c>
      <c r="J27" s="29">
        <f t="shared" si="11"/>
        <v>0</v>
      </c>
      <c r="K27" s="34">
        <f t="shared" si="11"/>
        <v>0</v>
      </c>
      <c r="L27" s="32">
        <f t="shared" si="11"/>
        <v>0</v>
      </c>
      <c r="M27" s="17">
        <f t="shared" si="11"/>
        <v>0</v>
      </c>
      <c r="N27" s="29">
        <f t="shared" si="11"/>
        <v>0</v>
      </c>
      <c r="O27" s="29">
        <f t="shared" si="11"/>
        <v>0</v>
      </c>
      <c r="P27" s="29">
        <f t="shared" si="11"/>
        <v>0</v>
      </c>
      <c r="Q27" s="29">
        <f t="shared" si="11"/>
        <v>0</v>
      </c>
      <c r="R27" s="3">
        <f t="shared" si="11"/>
        <v>0</v>
      </c>
      <c r="S27" s="48">
        <f t="shared" si="4"/>
        <v>0</v>
      </c>
      <c r="T27" s="171"/>
    </row>
    <row r="28" spans="1:21" ht="34.9" customHeight="1" thickTop="1" thickBot="1" x14ac:dyDescent="0.5">
      <c r="A28" s="71" t="s">
        <v>27</v>
      </c>
      <c r="B28" s="11">
        <f t="shared" ref="B28:R28" si="12">IF(B13="SI",0,IF(AND($A$18&gt;0,B17=0,B16=0),"giorni?",IF($A$18=0,0,IF(B6=0,0,IF(B6=1,171,IF(B6=2,568,IF(B6=3,908,IF(B6=4,2270,0))))/(B16+B17)*B16))))</f>
        <v>0</v>
      </c>
      <c r="C28" s="11">
        <f t="shared" si="12"/>
        <v>0</v>
      </c>
      <c r="D28" s="11">
        <f t="shared" si="12"/>
        <v>0</v>
      </c>
      <c r="E28" s="11">
        <f t="shared" si="12"/>
        <v>0</v>
      </c>
      <c r="F28" s="11">
        <f t="shared" si="12"/>
        <v>0</v>
      </c>
      <c r="G28" s="11">
        <f t="shared" si="12"/>
        <v>0</v>
      </c>
      <c r="H28" s="11">
        <f t="shared" si="12"/>
        <v>0</v>
      </c>
      <c r="I28" s="11">
        <f t="shared" si="12"/>
        <v>0</v>
      </c>
      <c r="J28" s="11">
        <f t="shared" si="12"/>
        <v>0</v>
      </c>
      <c r="K28" s="11">
        <f t="shared" si="12"/>
        <v>0</v>
      </c>
      <c r="L28" s="11">
        <f t="shared" si="12"/>
        <v>0</v>
      </c>
      <c r="M28" s="11">
        <f t="shared" si="12"/>
        <v>0</v>
      </c>
      <c r="N28" s="11">
        <f t="shared" si="12"/>
        <v>0</v>
      </c>
      <c r="O28" s="11">
        <f t="shared" si="12"/>
        <v>0</v>
      </c>
      <c r="P28" s="11">
        <f t="shared" si="12"/>
        <v>0</v>
      </c>
      <c r="Q28" s="11">
        <f t="shared" si="12"/>
        <v>0</v>
      </c>
      <c r="R28" s="11">
        <f t="shared" si="12"/>
        <v>0</v>
      </c>
      <c r="S28" s="78">
        <f t="shared" si="4"/>
        <v>0</v>
      </c>
      <c r="T28" s="172">
        <f>+S28+S29</f>
        <v>0</v>
      </c>
    </row>
    <row r="29" spans="1:21" ht="36" customHeight="1" thickBot="1" x14ac:dyDescent="0.5">
      <c r="A29" s="72" t="s">
        <v>28</v>
      </c>
      <c r="B29" s="12">
        <f t="shared" ref="B29:R29" si="13">IF(B13="SI",0,IF(AND($A$18&gt;0,B16=0,B17=0),"giorni?",IF($A$18=0,0,IF(B7=0,0,IF(B7=1,171,IF(B7=2,568,IF(B7=3,908,IF(B7=4,2270,0))))/(B16+B17)*B17))))</f>
        <v>0</v>
      </c>
      <c r="C29" s="12">
        <f t="shared" si="13"/>
        <v>0</v>
      </c>
      <c r="D29" s="12">
        <f t="shared" si="13"/>
        <v>0</v>
      </c>
      <c r="E29" s="12">
        <f t="shared" si="13"/>
        <v>0</v>
      </c>
      <c r="F29" s="12">
        <f t="shared" si="13"/>
        <v>0</v>
      </c>
      <c r="G29" s="12">
        <f t="shared" si="13"/>
        <v>0</v>
      </c>
      <c r="H29" s="12">
        <f t="shared" si="13"/>
        <v>0</v>
      </c>
      <c r="I29" s="12">
        <f t="shared" si="13"/>
        <v>0</v>
      </c>
      <c r="J29" s="12">
        <f t="shared" si="13"/>
        <v>0</v>
      </c>
      <c r="K29" s="12">
        <f t="shared" si="13"/>
        <v>0</v>
      </c>
      <c r="L29" s="12">
        <f t="shared" si="13"/>
        <v>0</v>
      </c>
      <c r="M29" s="12">
        <f t="shared" si="13"/>
        <v>0</v>
      </c>
      <c r="N29" s="12">
        <f t="shared" si="13"/>
        <v>0</v>
      </c>
      <c r="O29" s="12">
        <f t="shared" si="13"/>
        <v>0</v>
      </c>
      <c r="P29" s="12">
        <f t="shared" si="13"/>
        <v>0</v>
      </c>
      <c r="Q29" s="12">
        <f t="shared" si="13"/>
        <v>0</v>
      </c>
      <c r="R29" s="12">
        <f t="shared" si="13"/>
        <v>0</v>
      </c>
      <c r="S29" s="79">
        <f t="shared" si="4"/>
        <v>0</v>
      </c>
      <c r="T29" s="173"/>
    </row>
    <row r="30" spans="1:21" ht="30.75" customHeight="1" thickTop="1" thickBot="1" x14ac:dyDescent="0.5">
      <c r="A30" s="91" t="s">
        <v>6</v>
      </c>
      <c r="B30" s="92">
        <f t="shared" ref="B30:R30" si="14">SUM(B22:B29)</f>
        <v>0</v>
      </c>
      <c r="C30" s="92">
        <f t="shared" si="14"/>
        <v>0</v>
      </c>
      <c r="D30" s="92">
        <f t="shared" si="14"/>
        <v>0</v>
      </c>
      <c r="E30" s="92">
        <f t="shared" si="14"/>
        <v>0</v>
      </c>
      <c r="F30" s="92">
        <f t="shared" si="14"/>
        <v>0</v>
      </c>
      <c r="G30" s="93">
        <f t="shared" si="14"/>
        <v>0</v>
      </c>
      <c r="H30" s="92">
        <f t="shared" si="14"/>
        <v>0</v>
      </c>
      <c r="I30" s="92">
        <f t="shared" si="14"/>
        <v>0</v>
      </c>
      <c r="J30" s="92">
        <f t="shared" si="14"/>
        <v>0</v>
      </c>
      <c r="K30" s="92">
        <f t="shared" si="14"/>
        <v>0</v>
      </c>
      <c r="L30" s="94">
        <f t="shared" si="14"/>
        <v>0</v>
      </c>
      <c r="M30" s="92">
        <f t="shared" si="14"/>
        <v>0</v>
      </c>
      <c r="N30" s="94">
        <f t="shared" si="14"/>
        <v>0</v>
      </c>
      <c r="O30" s="92">
        <f t="shared" si="14"/>
        <v>0</v>
      </c>
      <c r="P30" s="92">
        <f t="shared" si="14"/>
        <v>0</v>
      </c>
      <c r="Q30" s="92">
        <f t="shared" si="14"/>
        <v>0</v>
      </c>
      <c r="R30" s="92">
        <f t="shared" si="14"/>
        <v>0</v>
      </c>
      <c r="S30" s="18">
        <f>SUM(B30:R30)</f>
        <v>0</v>
      </c>
      <c r="T30" s="19">
        <f>SUM(T22:T29)</f>
        <v>0</v>
      </c>
    </row>
    <row r="31" spans="1:21" ht="28.15" customHeight="1" thickTop="1" thickBot="1" x14ac:dyDescent="0.5">
      <c r="S31" s="192" t="str">
        <f>IF(S30=0,"",IF(S30=T30,"OK QUADRATURA !","E R R O R E"))</f>
        <v/>
      </c>
      <c r="T31" s="193"/>
    </row>
    <row r="32" spans="1:21" ht="10.9" customHeight="1" thickBot="1" x14ac:dyDescent="0.5"/>
    <row r="33" spans="1:20" ht="40.5" customHeight="1" thickBot="1" x14ac:dyDescent="0.5">
      <c r="A33" s="194" t="str">
        <f>IF(OR(B12="SI",C12="SI",D12="SI",G12="SI",H12="SI",I12="SI",J12="SI",K12="SI",L12="SI",M12="SI",N12="SI",O12="SI",R12="SI"),"ATTENZIONE !!  - vi sono componenti con compenso doppio per impegno in altra commissione. Non si deve attribuire ulteriore compenso in altra tabella !!"," ")</f>
        <v xml:space="preserve"> </v>
      </c>
      <c r="B33" s="195"/>
      <c r="C33" s="195"/>
      <c r="D33" s="195"/>
      <c r="E33" s="195"/>
      <c r="F33" s="195"/>
      <c r="G33" s="195"/>
      <c r="H33" s="195"/>
      <c r="I33" s="195"/>
      <c r="J33" s="195"/>
      <c r="K33" s="195"/>
      <c r="L33" s="195"/>
      <c r="M33" s="195"/>
      <c r="N33" s="195"/>
      <c r="O33" s="195"/>
      <c r="P33" s="195"/>
      <c r="Q33" s="195"/>
      <c r="R33" s="195"/>
      <c r="S33" s="195"/>
      <c r="T33" s="196"/>
    </row>
    <row r="34" spans="1:20" ht="40.5" customHeight="1" thickBot="1" x14ac:dyDescent="0.5">
      <c r="A34" s="95" t="str">
        <f>IF(OR(B12="SI",C12="SI",D12="SI",G12="SI",H12="SI",I12="SI",J12="SI",K12="SI",L12="SI",M12="SI",N12="SI",O12="SI",R12="SI"),"DOPPIO COMPENSO !","")</f>
        <v/>
      </c>
      <c r="B34" s="96" t="str">
        <f>IF(B12="SI",+B4,"")</f>
        <v/>
      </c>
      <c r="C34" s="96" t="str">
        <f t="shared" ref="C34:R34" si="15">IF(C12="SI",+C4,"")</f>
        <v/>
      </c>
      <c r="D34" s="96" t="str">
        <f t="shared" si="15"/>
        <v/>
      </c>
      <c r="E34" s="96" t="str">
        <f t="shared" si="15"/>
        <v/>
      </c>
      <c r="F34" s="96" t="str">
        <f t="shared" si="15"/>
        <v/>
      </c>
      <c r="G34" s="96" t="str">
        <f t="shared" si="15"/>
        <v/>
      </c>
      <c r="H34" s="96" t="str">
        <f t="shared" si="15"/>
        <v/>
      </c>
      <c r="I34" s="96" t="str">
        <f t="shared" si="15"/>
        <v/>
      </c>
      <c r="J34" s="96" t="str">
        <f t="shared" si="15"/>
        <v/>
      </c>
      <c r="K34" s="96" t="str">
        <f t="shared" si="15"/>
        <v/>
      </c>
      <c r="L34" s="96" t="str">
        <f t="shared" si="15"/>
        <v/>
      </c>
      <c r="M34" s="96" t="str">
        <f t="shared" si="15"/>
        <v/>
      </c>
      <c r="N34" s="96" t="str">
        <f t="shared" si="15"/>
        <v/>
      </c>
      <c r="O34" s="96" t="str">
        <f t="shared" si="15"/>
        <v/>
      </c>
      <c r="P34" s="96" t="str">
        <f t="shared" si="15"/>
        <v/>
      </c>
      <c r="Q34" s="96" t="str">
        <f t="shared" si="15"/>
        <v/>
      </c>
      <c r="R34" s="96" t="str">
        <f t="shared" si="15"/>
        <v/>
      </c>
      <c r="S34" s="194" t="str">
        <f>IF(OR(B12="SI",C12="SI",D12="SI",G12="SI",H12="SI",I12="SI",J12="SI",L12="SI",K12="SI",N12="SI",O12="SI",R12="SI",M12="SI"),"DOPPIO COMPENSO !","")</f>
        <v/>
      </c>
      <c r="T34" s="196"/>
    </row>
    <row r="35" spans="1:20" x14ac:dyDescent="0.45">
      <c r="B35" s="4"/>
    </row>
    <row r="36" spans="1:20" x14ac:dyDescent="0.45">
      <c r="B36" s="4"/>
    </row>
    <row r="37" spans="1:20" x14ac:dyDescent="0.45">
      <c r="B37" s="4"/>
    </row>
    <row r="38" spans="1:20" x14ac:dyDescent="0.45">
      <c r="B38" s="4"/>
    </row>
    <row r="39" spans="1:20" x14ac:dyDescent="0.45">
      <c r="B39" s="4"/>
    </row>
    <row r="40" spans="1:20" x14ac:dyDescent="0.45">
      <c r="B40" s="4"/>
    </row>
  </sheetData>
  <sheetProtection algorithmName="SHA-512" hashValue="e34wXE4ygw/ww7sLtH7R5v/TDHJ51UD30rM8P38e7rnq4rhYy0tY4VIx1bhkr8E52w/VseLwJd/bnzmZFQp6kA==" saltValue="+xxCEOGUlaq0/Iss3za/nA==" spinCount="100000" sheet="1" objects="1" scenarios="1"/>
  <mergeCells count="18">
    <mergeCell ref="S34:T34"/>
    <mergeCell ref="A2:T2"/>
    <mergeCell ref="B3:G3"/>
    <mergeCell ref="H3:R3"/>
    <mergeCell ref="S4:T4"/>
    <mergeCell ref="S6:T6"/>
    <mergeCell ref="J14:K14"/>
    <mergeCell ref="L14:M14"/>
    <mergeCell ref="N14:N15"/>
    <mergeCell ref="O14:O15"/>
    <mergeCell ref="S14:T15"/>
    <mergeCell ref="A20:T20"/>
    <mergeCell ref="S21:T21"/>
    <mergeCell ref="T22:T27"/>
    <mergeCell ref="U10:V10"/>
    <mergeCell ref="T28:T29"/>
    <mergeCell ref="S31:T31"/>
    <mergeCell ref="A33:T33"/>
  </mergeCells>
  <conditionalFormatting sqref="J35">
    <cfRule type="cellIs" dxfId="15" priority="20" operator="equal">
      <formula>"ATTENZIONE !!  - vi sono componenti con compenso doppio per impegno in altra commissione. Non si deve attribuire ulteriore compenso in altra tabella !!"</formula>
    </cfRule>
  </conditionalFormatting>
  <conditionalFormatting sqref="R22:R23 B22:O23 B24:R24 B26:R29 B25:M25">
    <cfRule type="cellIs" dxfId="14" priority="7" operator="greaterThan">
      <formula>0</formula>
    </cfRule>
  </conditionalFormatting>
  <conditionalFormatting sqref="A33">
    <cfRule type="cellIs" dxfId="13" priority="6" operator="equal">
      <formula>"ATTENZIONE !!  - vi sono componenti con compenso doppio per impegno in altra commissione. Non si deve attribuire ulteriore compenso in altra tabella !!"</formula>
    </cfRule>
  </conditionalFormatting>
  <conditionalFormatting sqref="A34">
    <cfRule type="cellIs" dxfId="12" priority="5" operator="equal">
      <formula>"ATTENZIONE !!  - vi sono componenti con compenso doppio per impegno in altra commissione. Non si deve attribuire ulteriore compenso in altra tabella !!"</formula>
    </cfRule>
  </conditionalFormatting>
  <conditionalFormatting sqref="S34">
    <cfRule type="cellIs" dxfId="11" priority="4" operator="equal">
      <formula>"ATTENZIONE !!  - vi sono componenti con compenso doppio per impegno in altra commissione. Non si deve attribuire ulteriore compenso in altra tabella !!"</formula>
    </cfRule>
  </conditionalFormatting>
  <conditionalFormatting sqref="P22:Q23">
    <cfRule type="cellIs" dxfId="10" priority="3" operator="greaterThan">
      <formula>0</formula>
    </cfRule>
  </conditionalFormatting>
  <conditionalFormatting sqref="J25:M25">
    <cfRule type="cellIs" dxfId="9" priority="2" operator="greaterThan">
      <formula>0</formula>
    </cfRule>
  </conditionalFormatting>
  <conditionalFormatting sqref="N25:R25">
    <cfRule type="cellIs" dxfId="8" priority="1" operator="greaterThan">
      <formula>0</formula>
    </cfRule>
  </conditionalFormatting>
  <pageMargins left="2.4803149606299213" right="0.70866141732283472" top="0.74803149606299213" bottom="0.74803149606299213" header="0.31496062992125984" footer="0.31496062992125984"/>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vt:i4>
      </vt:variant>
    </vt:vector>
  </HeadingPairs>
  <TitlesOfParts>
    <vt:vector size="13" baseType="lpstr">
      <vt:lpstr>info</vt:lpstr>
      <vt:lpstr>Foglio1</vt:lpstr>
      <vt:lpstr>Foglio2</vt:lpstr>
      <vt:lpstr>Foglio3</vt:lpstr>
      <vt:lpstr>Foglio4</vt:lpstr>
      <vt:lpstr>Foglio5</vt:lpstr>
      <vt:lpstr>Foglio6</vt:lpstr>
      <vt:lpstr>Foglio7</vt:lpstr>
      <vt:lpstr>Foglio8</vt:lpstr>
      <vt:lpstr>Foglio9</vt:lpstr>
      <vt:lpstr>RIEPILOGO</vt:lpstr>
      <vt:lpstr>Foglio1!Area_stampa</vt:lpstr>
      <vt:lpstr>Foglio8!Area_stampa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dc:creator>
  <cp:lastModifiedBy>Pincopallino</cp:lastModifiedBy>
  <cp:lastPrinted>2024-06-24T15:59:36Z</cp:lastPrinted>
  <dcterms:created xsi:type="dcterms:W3CDTF">2017-06-16T07:35:46Z</dcterms:created>
  <dcterms:modified xsi:type="dcterms:W3CDTF">2024-06-26T08:25:01Z</dcterms:modified>
</cp:coreProperties>
</file>