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1"/>
  <workbookPr defaultThemeVersion="124226"/>
  <mc:AlternateContent xmlns:mc="http://schemas.openxmlformats.org/markup-compatibility/2006">
    <mc:Choice Requires="x15">
      <x15ac:absPath xmlns:x15ac="http://schemas.microsoft.com/office/spreadsheetml/2010/11/ac" url="C:\Users\Pincopallino\Desktop\tabella esami\"/>
    </mc:Choice>
  </mc:AlternateContent>
  <xr:revisionPtr revIDLastSave="0" documentId="13_ncr:1_{16F5C18D-CAB9-43C7-B5CB-87B8CFBFD04F}" xr6:coauthVersionLast="36" xr6:coauthVersionMax="47" xr10:uidLastSave="{00000000-0000-0000-0000-000000000000}"/>
  <workbookProtection workbookAlgorithmName="SHA-512" workbookHashValue="FIX/7aWGwIlpkmFZMex2F6v+MO9iKsJas0fXz3nY9eY9fp/a3G3SsWubjQIEhfXT8vfNk4Tfgqjm1MwqmyEYsg==" workbookSaltValue="0vmSwHU6lz+Bf1iJcAyaCw==" workbookSpinCount="100000" lockStructure="1"/>
  <bookViews>
    <workbookView xWindow="0" yWindow="0" windowWidth="19200" windowHeight="6555" xr2:uid="{00000000-000D-0000-FFFF-FFFF00000000}"/>
  </bookViews>
  <sheets>
    <sheet name="info" sheetId="1" r:id="rId1"/>
    <sheet name="Foglio1" sheetId="2" r:id="rId2"/>
    <sheet name="Foglio2" sheetId="4" r:id="rId3"/>
    <sheet name="Foglio3" sheetId="3" r:id="rId4"/>
    <sheet name="Foglio4" sheetId="5" r:id="rId5"/>
    <sheet name="Foglio5" sheetId="6" r:id="rId6"/>
    <sheet name="Foglio6" sheetId="8" r:id="rId7"/>
    <sheet name="Foglio7" sheetId="9" r:id="rId8"/>
    <sheet name="Foglio8" sheetId="10" r:id="rId9"/>
    <sheet name="Foglio9" sheetId="11" r:id="rId10"/>
    <sheet name="RIEPILOGO" sheetId="7" r:id="rId11"/>
  </sheets>
  <definedNames>
    <definedName name="_xlnm.Print_Area" localSheetId="1">Foglio1!$A$2:$T$34</definedName>
    <definedName name="_xlnm.Print_Area" localSheetId="8">Foglio8!$A$2:$P$34</definedName>
  </definedNames>
  <calcPr calcId="191029"/>
</workbook>
</file>

<file path=xl/calcChain.xml><?xml version="1.0" encoding="utf-8"?>
<calcChain xmlns="http://schemas.openxmlformats.org/spreadsheetml/2006/main">
  <c r="E11" i="7" l="1"/>
  <c r="E10" i="7"/>
  <c r="E9" i="7"/>
  <c r="E8" i="7"/>
  <c r="E7" i="7"/>
  <c r="E6" i="7"/>
  <c r="E5" i="7"/>
  <c r="S34" i="11" l="1"/>
  <c r="R34" i="11"/>
  <c r="Q34" i="11"/>
  <c r="P34" i="11"/>
  <c r="O34" i="11"/>
  <c r="N34" i="11"/>
  <c r="M34" i="11"/>
  <c r="L34" i="11"/>
  <c r="K34" i="11"/>
  <c r="J34" i="11"/>
  <c r="I34" i="11"/>
  <c r="H34" i="11"/>
  <c r="G34" i="11"/>
  <c r="F34" i="11"/>
  <c r="E34" i="11"/>
  <c r="D34" i="11"/>
  <c r="C34" i="11"/>
  <c r="B34" i="11"/>
  <c r="A34" i="11"/>
  <c r="A33" i="11"/>
  <c r="R30" i="11"/>
  <c r="N30" i="11"/>
  <c r="J30" i="11"/>
  <c r="F30" i="11"/>
  <c r="B30" i="11"/>
  <c r="R29" i="11"/>
  <c r="Q29" i="11"/>
  <c r="P29" i="11"/>
  <c r="O29" i="11"/>
  <c r="N29" i="11"/>
  <c r="M29" i="11"/>
  <c r="L29" i="11"/>
  <c r="K29" i="11"/>
  <c r="J29" i="11"/>
  <c r="I29" i="11"/>
  <c r="H29" i="11"/>
  <c r="G29" i="11"/>
  <c r="F29" i="11"/>
  <c r="E29" i="11"/>
  <c r="D29" i="11"/>
  <c r="C29" i="11"/>
  <c r="B29" i="11"/>
  <c r="S29" i="11" s="1"/>
  <c r="R28" i="11"/>
  <c r="Q28" i="11"/>
  <c r="P28" i="11"/>
  <c r="O28" i="11"/>
  <c r="N28" i="11"/>
  <c r="M28" i="11"/>
  <c r="L28" i="11"/>
  <c r="K28" i="11"/>
  <c r="J28" i="11"/>
  <c r="I28" i="11"/>
  <c r="H28" i="11"/>
  <c r="G28" i="11"/>
  <c r="F28" i="11"/>
  <c r="E28" i="11"/>
  <c r="D28" i="11"/>
  <c r="C28" i="11"/>
  <c r="S28" i="11" s="1"/>
  <c r="T28" i="11" s="1"/>
  <c r="B28" i="11"/>
  <c r="R27" i="11"/>
  <c r="Q27" i="11"/>
  <c r="P27" i="11"/>
  <c r="O27" i="11"/>
  <c r="N27" i="11"/>
  <c r="M27" i="11"/>
  <c r="L27" i="11"/>
  <c r="K27" i="11"/>
  <c r="J27" i="11"/>
  <c r="I27" i="11"/>
  <c r="H27" i="11"/>
  <c r="G27" i="11"/>
  <c r="F27" i="11"/>
  <c r="E27" i="11"/>
  <c r="D27" i="11"/>
  <c r="C27" i="11"/>
  <c r="B27" i="11"/>
  <c r="S27" i="11" s="1"/>
  <c r="R26" i="11"/>
  <c r="Q26" i="11"/>
  <c r="P26" i="11"/>
  <c r="O26" i="11"/>
  <c r="N26" i="11"/>
  <c r="M26" i="11"/>
  <c r="L26" i="11"/>
  <c r="K26" i="11"/>
  <c r="J26" i="11"/>
  <c r="I26" i="11"/>
  <c r="H26" i="11"/>
  <c r="G26" i="11"/>
  <c r="F26" i="11"/>
  <c r="E26" i="11"/>
  <c r="D26" i="11"/>
  <c r="C26" i="11"/>
  <c r="B26" i="11"/>
  <c r="R25" i="11"/>
  <c r="Q25" i="11"/>
  <c r="P25" i="11"/>
  <c r="O25" i="11"/>
  <c r="N25" i="11"/>
  <c r="M25" i="11"/>
  <c r="L25" i="11"/>
  <c r="K25" i="11"/>
  <c r="J25" i="11"/>
  <c r="I25" i="11"/>
  <c r="H25" i="11"/>
  <c r="G25" i="11"/>
  <c r="F25" i="11"/>
  <c r="E25" i="11"/>
  <c r="D25" i="11"/>
  <c r="C25" i="11"/>
  <c r="B25" i="11"/>
  <c r="R24" i="11"/>
  <c r="Q24" i="11"/>
  <c r="P24" i="11"/>
  <c r="O24" i="11"/>
  <c r="N24" i="11"/>
  <c r="M24" i="11"/>
  <c r="L24" i="11"/>
  <c r="K24" i="11"/>
  <c r="J24" i="11"/>
  <c r="I24" i="11"/>
  <c r="H24" i="11"/>
  <c r="G24" i="11"/>
  <c r="F24" i="11"/>
  <c r="E24" i="11"/>
  <c r="D24" i="11"/>
  <c r="C24" i="11"/>
  <c r="S24" i="11" s="1"/>
  <c r="B24" i="11"/>
  <c r="R23" i="11"/>
  <c r="Q23" i="11"/>
  <c r="P23" i="11"/>
  <c r="O23" i="11"/>
  <c r="N23" i="11"/>
  <c r="M23" i="11"/>
  <c r="L23" i="11"/>
  <c r="K23" i="11"/>
  <c r="J23" i="11"/>
  <c r="I23" i="11"/>
  <c r="H23" i="11"/>
  <c r="G23" i="11"/>
  <c r="F23" i="11"/>
  <c r="E23" i="11"/>
  <c r="D23" i="11"/>
  <c r="C23" i="11"/>
  <c r="B23" i="11"/>
  <c r="R22" i="11"/>
  <c r="Q22" i="11"/>
  <c r="Q30" i="11" s="1"/>
  <c r="P22" i="11"/>
  <c r="P30" i="11" s="1"/>
  <c r="O22" i="11"/>
  <c r="O30" i="11" s="1"/>
  <c r="N22" i="11"/>
  <c r="M22" i="11"/>
  <c r="M30" i="11" s="1"/>
  <c r="L22" i="11"/>
  <c r="L30" i="11" s="1"/>
  <c r="K22" i="11"/>
  <c r="K30" i="11" s="1"/>
  <c r="J22" i="11"/>
  <c r="I22" i="11"/>
  <c r="I30" i="11" s="1"/>
  <c r="H22" i="11"/>
  <c r="H30" i="11" s="1"/>
  <c r="G22" i="11"/>
  <c r="G30" i="11" s="1"/>
  <c r="F22" i="11"/>
  <c r="E22" i="11"/>
  <c r="E30" i="11" s="1"/>
  <c r="D22" i="11"/>
  <c r="D30" i="11" s="1"/>
  <c r="C22" i="11"/>
  <c r="C30" i="11" s="1"/>
  <c r="B22" i="11"/>
  <c r="S22" i="11" s="1"/>
  <c r="R21" i="11"/>
  <c r="Q21" i="11"/>
  <c r="P21" i="11"/>
  <c r="O21" i="11"/>
  <c r="N21" i="11"/>
  <c r="M21" i="11"/>
  <c r="L21" i="11"/>
  <c r="K21" i="11"/>
  <c r="J21" i="11"/>
  <c r="I21" i="11"/>
  <c r="H21" i="11"/>
  <c r="G21" i="11"/>
  <c r="F21" i="11"/>
  <c r="E21" i="11"/>
  <c r="D21" i="11"/>
  <c r="C21" i="11"/>
  <c r="B21" i="11"/>
  <c r="R18" i="11"/>
  <c r="Q18" i="11"/>
  <c r="P18" i="11"/>
  <c r="O18" i="11"/>
  <c r="N18" i="11"/>
  <c r="M18" i="11"/>
  <c r="L18" i="11"/>
  <c r="K18" i="11"/>
  <c r="J18" i="11"/>
  <c r="I18" i="11"/>
  <c r="H18" i="11"/>
  <c r="G18" i="11"/>
  <c r="F18" i="11"/>
  <c r="E18" i="11"/>
  <c r="D18" i="11"/>
  <c r="C18" i="11"/>
  <c r="B18" i="11"/>
  <c r="O14" i="11"/>
  <c r="N14" i="11"/>
  <c r="T13" i="11"/>
  <c r="S13" i="11"/>
  <c r="S12" i="11"/>
  <c r="V11" i="11"/>
  <c r="U11" i="11"/>
  <c r="S11" i="11"/>
  <c r="T11" i="11" s="1"/>
  <c r="T10" i="11"/>
  <c r="S10" i="11"/>
  <c r="S9" i="11"/>
  <c r="T8" i="11"/>
  <c r="S8" i="11"/>
  <c r="T3" i="11"/>
  <c r="S34" i="10"/>
  <c r="R34" i="10"/>
  <c r="Q34" i="10"/>
  <c r="P34" i="10"/>
  <c r="O34" i="10"/>
  <c r="N34" i="10"/>
  <c r="M34" i="10"/>
  <c r="L34" i="10"/>
  <c r="K34" i="10"/>
  <c r="J34" i="10"/>
  <c r="I34" i="10"/>
  <c r="H34" i="10"/>
  <c r="G34" i="10"/>
  <c r="F34" i="10"/>
  <c r="E34" i="10"/>
  <c r="D34" i="10"/>
  <c r="C34" i="10"/>
  <c r="B34" i="10"/>
  <c r="A34" i="10"/>
  <c r="A33" i="10"/>
  <c r="R30" i="10"/>
  <c r="N30" i="10"/>
  <c r="J30" i="10"/>
  <c r="F30" i="10"/>
  <c r="B30" i="10"/>
  <c r="R29" i="10"/>
  <c r="Q29" i="10"/>
  <c r="P29" i="10"/>
  <c r="O29" i="10"/>
  <c r="N29" i="10"/>
  <c r="M29" i="10"/>
  <c r="L29" i="10"/>
  <c r="K29" i="10"/>
  <c r="J29" i="10"/>
  <c r="I29" i="10"/>
  <c r="H29" i="10"/>
  <c r="G29" i="10"/>
  <c r="F29" i="10"/>
  <c r="E29" i="10"/>
  <c r="D29" i="10"/>
  <c r="C29" i="10"/>
  <c r="B29" i="10"/>
  <c r="S29" i="10" s="1"/>
  <c r="R28" i="10"/>
  <c r="Q28" i="10"/>
  <c r="P28" i="10"/>
  <c r="O28" i="10"/>
  <c r="N28" i="10"/>
  <c r="M28" i="10"/>
  <c r="L28" i="10"/>
  <c r="K28" i="10"/>
  <c r="J28" i="10"/>
  <c r="I28" i="10"/>
  <c r="H28" i="10"/>
  <c r="G28" i="10"/>
  <c r="F28" i="10"/>
  <c r="E28" i="10"/>
  <c r="D28" i="10"/>
  <c r="C28" i="10"/>
  <c r="S28" i="10" s="1"/>
  <c r="T28" i="10" s="1"/>
  <c r="B28" i="10"/>
  <c r="R27" i="10"/>
  <c r="Q27" i="10"/>
  <c r="P27" i="10"/>
  <c r="O27" i="10"/>
  <c r="N27" i="10"/>
  <c r="M27" i="10"/>
  <c r="L27" i="10"/>
  <c r="K27" i="10"/>
  <c r="J27" i="10"/>
  <c r="I27" i="10"/>
  <c r="H27" i="10"/>
  <c r="G27" i="10"/>
  <c r="F27" i="10"/>
  <c r="E27" i="10"/>
  <c r="D27" i="10"/>
  <c r="C27" i="10"/>
  <c r="B27" i="10"/>
  <c r="S27" i="10" s="1"/>
  <c r="R26" i="10"/>
  <c r="Q26" i="10"/>
  <c r="P26" i="10"/>
  <c r="O26" i="10"/>
  <c r="N26" i="10"/>
  <c r="M26" i="10"/>
  <c r="L26" i="10"/>
  <c r="K26" i="10"/>
  <c r="J26" i="10"/>
  <c r="I26" i="10"/>
  <c r="H26" i="10"/>
  <c r="G26" i="10"/>
  <c r="F26" i="10"/>
  <c r="E26" i="10"/>
  <c r="D26" i="10"/>
  <c r="C26" i="10"/>
  <c r="S26" i="10" s="1"/>
  <c r="T12" i="10" s="1"/>
  <c r="B26" i="10"/>
  <c r="R25" i="10"/>
  <c r="Q25" i="10"/>
  <c r="P25" i="10"/>
  <c r="O25" i="10"/>
  <c r="N25" i="10"/>
  <c r="M25" i="10"/>
  <c r="L25" i="10"/>
  <c r="K25" i="10"/>
  <c r="J25" i="10"/>
  <c r="I25" i="10"/>
  <c r="H25" i="10"/>
  <c r="G25" i="10"/>
  <c r="F25" i="10"/>
  <c r="E25" i="10"/>
  <c r="D25" i="10"/>
  <c r="C25" i="10"/>
  <c r="B25" i="10"/>
  <c r="S25" i="10" s="1"/>
  <c r="R24" i="10"/>
  <c r="Q24" i="10"/>
  <c r="P24" i="10"/>
  <c r="O24" i="10"/>
  <c r="N24" i="10"/>
  <c r="M24" i="10"/>
  <c r="L24" i="10"/>
  <c r="K24" i="10"/>
  <c r="J24" i="10"/>
  <c r="I24" i="10"/>
  <c r="H24" i="10"/>
  <c r="G24" i="10"/>
  <c r="F24" i="10"/>
  <c r="E24" i="10"/>
  <c r="D24" i="10"/>
  <c r="C24" i="10"/>
  <c r="S24" i="10" s="1"/>
  <c r="B24" i="10"/>
  <c r="R23" i="10"/>
  <c r="Q23" i="10"/>
  <c r="P23" i="10"/>
  <c r="O23" i="10"/>
  <c r="N23" i="10"/>
  <c r="M23" i="10"/>
  <c r="L23" i="10"/>
  <c r="K23" i="10"/>
  <c r="J23" i="10"/>
  <c r="I23" i="10"/>
  <c r="H23" i="10"/>
  <c r="G23" i="10"/>
  <c r="F23" i="10"/>
  <c r="E23" i="10"/>
  <c r="D23" i="10"/>
  <c r="C23" i="10"/>
  <c r="B23" i="10"/>
  <c r="S23" i="10" s="1"/>
  <c r="T9" i="10" s="1"/>
  <c r="R22" i="10"/>
  <c r="Q22" i="10"/>
  <c r="Q30" i="10" s="1"/>
  <c r="P22" i="10"/>
  <c r="P30" i="10" s="1"/>
  <c r="O22" i="10"/>
  <c r="O30" i="10" s="1"/>
  <c r="N22" i="10"/>
  <c r="M22" i="10"/>
  <c r="M30" i="10" s="1"/>
  <c r="L22" i="10"/>
  <c r="L30" i="10" s="1"/>
  <c r="K22" i="10"/>
  <c r="K30" i="10" s="1"/>
  <c r="J22" i="10"/>
  <c r="I22" i="10"/>
  <c r="I30" i="10" s="1"/>
  <c r="H22" i="10"/>
  <c r="H30" i="10" s="1"/>
  <c r="G22" i="10"/>
  <c r="G30" i="10" s="1"/>
  <c r="F22" i="10"/>
  <c r="E22" i="10"/>
  <c r="E30" i="10" s="1"/>
  <c r="D22" i="10"/>
  <c r="D30" i="10" s="1"/>
  <c r="C22" i="10"/>
  <c r="C30" i="10" s="1"/>
  <c r="B22" i="10"/>
  <c r="S22" i="10" s="1"/>
  <c r="R21" i="10"/>
  <c r="Q21" i="10"/>
  <c r="P21" i="10"/>
  <c r="O21" i="10"/>
  <c r="N21" i="10"/>
  <c r="M21" i="10"/>
  <c r="L21" i="10"/>
  <c r="K21" i="10"/>
  <c r="J21" i="10"/>
  <c r="I21" i="10"/>
  <c r="H21" i="10"/>
  <c r="G21" i="10"/>
  <c r="F21" i="10"/>
  <c r="E21" i="10"/>
  <c r="D21" i="10"/>
  <c r="C21" i="10"/>
  <c r="B21" i="10"/>
  <c r="R18" i="10"/>
  <c r="Q18" i="10"/>
  <c r="P18" i="10"/>
  <c r="O18" i="10"/>
  <c r="N18" i="10"/>
  <c r="M18" i="10"/>
  <c r="L18" i="10"/>
  <c r="K18" i="10"/>
  <c r="J18" i="10"/>
  <c r="I18" i="10"/>
  <c r="H18" i="10"/>
  <c r="G18" i="10"/>
  <c r="F18" i="10"/>
  <c r="E18" i="10"/>
  <c r="D18" i="10"/>
  <c r="C18" i="10"/>
  <c r="B18" i="10"/>
  <c r="O14" i="10"/>
  <c r="N14" i="10"/>
  <c r="T13" i="10"/>
  <c r="S13" i="10"/>
  <c r="S12" i="10"/>
  <c r="V11" i="10"/>
  <c r="U11" i="10"/>
  <c r="S11" i="10"/>
  <c r="T11" i="10" s="1"/>
  <c r="T10" i="10"/>
  <c r="S10" i="10"/>
  <c r="S9" i="10"/>
  <c r="T8" i="10"/>
  <c r="S8" i="10"/>
  <c r="T3" i="10"/>
  <c r="S34" i="9"/>
  <c r="R34" i="9"/>
  <c r="Q34" i="9"/>
  <c r="P34" i="9"/>
  <c r="O34" i="9"/>
  <c r="N34" i="9"/>
  <c r="M34" i="9"/>
  <c r="L34" i="9"/>
  <c r="K34" i="9"/>
  <c r="J34" i="9"/>
  <c r="I34" i="9"/>
  <c r="H34" i="9"/>
  <c r="G34" i="9"/>
  <c r="F34" i="9"/>
  <c r="E34" i="9"/>
  <c r="D34" i="9"/>
  <c r="C34" i="9"/>
  <c r="B34" i="9"/>
  <c r="A34" i="9"/>
  <c r="A33" i="9"/>
  <c r="R30" i="9"/>
  <c r="N30" i="9"/>
  <c r="J30" i="9"/>
  <c r="F30" i="9"/>
  <c r="B30" i="9"/>
  <c r="R29" i="9"/>
  <c r="Q29" i="9"/>
  <c r="P29" i="9"/>
  <c r="O29" i="9"/>
  <c r="N29" i="9"/>
  <c r="M29" i="9"/>
  <c r="L29" i="9"/>
  <c r="K29" i="9"/>
  <c r="J29" i="9"/>
  <c r="I29" i="9"/>
  <c r="H29" i="9"/>
  <c r="G29" i="9"/>
  <c r="F29" i="9"/>
  <c r="E29" i="9"/>
  <c r="D29" i="9"/>
  <c r="C29" i="9"/>
  <c r="B29" i="9"/>
  <c r="S29" i="9" s="1"/>
  <c r="R28" i="9"/>
  <c r="Q28" i="9"/>
  <c r="P28" i="9"/>
  <c r="O28" i="9"/>
  <c r="N28" i="9"/>
  <c r="M28" i="9"/>
  <c r="L28" i="9"/>
  <c r="K28" i="9"/>
  <c r="J28" i="9"/>
  <c r="I28" i="9"/>
  <c r="H28" i="9"/>
  <c r="G28" i="9"/>
  <c r="F28" i="9"/>
  <c r="E28" i="9"/>
  <c r="D28" i="9"/>
  <c r="C28" i="9"/>
  <c r="S28" i="9" s="1"/>
  <c r="T28" i="9" s="1"/>
  <c r="B28" i="9"/>
  <c r="R27" i="9"/>
  <c r="Q27" i="9"/>
  <c r="P27" i="9"/>
  <c r="O27" i="9"/>
  <c r="N27" i="9"/>
  <c r="M27" i="9"/>
  <c r="L27" i="9"/>
  <c r="K27" i="9"/>
  <c r="J27" i="9"/>
  <c r="I27" i="9"/>
  <c r="H27" i="9"/>
  <c r="G27" i="9"/>
  <c r="F27" i="9"/>
  <c r="E27" i="9"/>
  <c r="D27" i="9"/>
  <c r="C27" i="9"/>
  <c r="B27" i="9"/>
  <c r="S27" i="9" s="1"/>
  <c r="R26" i="9"/>
  <c r="Q26" i="9"/>
  <c r="P26" i="9"/>
  <c r="O26" i="9"/>
  <c r="N26" i="9"/>
  <c r="M26" i="9"/>
  <c r="L26" i="9"/>
  <c r="K26" i="9"/>
  <c r="J26" i="9"/>
  <c r="I26" i="9"/>
  <c r="H26" i="9"/>
  <c r="G26" i="9"/>
  <c r="F26" i="9"/>
  <c r="E26" i="9"/>
  <c r="D26" i="9"/>
  <c r="C26" i="9"/>
  <c r="S26" i="9" s="1"/>
  <c r="T12" i="9" s="1"/>
  <c r="B26" i="9"/>
  <c r="R25" i="9"/>
  <c r="Q25" i="9"/>
  <c r="P25" i="9"/>
  <c r="O25" i="9"/>
  <c r="N25" i="9"/>
  <c r="M25" i="9"/>
  <c r="L25" i="9"/>
  <c r="K25" i="9"/>
  <c r="J25" i="9"/>
  <c r="I25" i="9"/>
  <c r="H25" i="9"/>
  <c r="G25" i="9"/>
  <c r="F25" i="9"/>
  <c r="E25" i="9"/>
  <c r="D25" i="9"/>
  <c r="C25" i="9"/>
  <c r="B25" i="9"/>
  <c r="S25" i="9" s="1"/>
  <c r="R24" i="9"/>
  <c r="Q24" i="9"/>
  <c r="P24" i="9"/>
  <c r="O24" i="9"/>
  <c r="O30" i="9" s="1"/>
  <c r="N24" i="9"/>
  <c r="M24" i="9"/>
  <c r="L24" i="9"/>
  <c r="K24" i="9"/>
  <c r="K30" i="9" s="1"/>
  <c r="J24" i="9"/>
  <c r="I24" i="9"/>
  <c r="H24" i="9"/>
  <c r="G24" i="9"/>
  <c r="G30" i="9" s="1"/>
  <c r="F24" i="9"/>
  <c r="E24" i="9"/>
  <c r="D24" i="9"/>
  <c r="C24" i="9"/>
  <c r="C30" i="9" s="1"/>
  <c r="B24" i="9"/>
  <c r="R23" i="9"/>
  <c r="Q23" i="9"/>
  <c r="P23" i="9"/>
  <c r="O23" i="9"/>
  <c r="N23" i="9"/>
  <c r="M23" i="9"/>
  <c r="L23" i="9"/>
  <c r="K23" i="9"/>
  <c r="J23" i="9"/>
  <c r="I23" i="9"/>
  <c r="H23" i="9"/>
  <c r="G23" i="9"/>
  <c r="F23" i="9"/>
  <c r="E23" i="9"/>
  <c r="D23" i="9"/>
  <c r="C23" i="9"/>
  <c r="B23" i="9"/>
  <c r="S23" i="9" s="1"/>
  <c r="T9" i="9" s="1"/>
  <c r="R22" i="9"/>
  <c r="Q22" i="9"/>
  <c r="Q30" i="9" s="1"/>
  <c r="P22" i="9"/>
  <c r="P30" i="9" s="1"/>
  <c r="O22" i="9"/>
  <c r="N22" i="9"/>
  <c r="M22" i="9"/>
  <c r="M30" i="9" s="1"/>
  <c r="L22" i="9"/>
  <c r="L30" i="9" s="1"/>
  <c r="K22" i="9"/>
  <c r="J22" i="9"/>
  <c r="I22" i="9"/>
  <c r="I30" i="9" s="1"/>
  <c r="H22" i="9"/>
  <c r="H30" i="9" s="1"/>
  <c r="G22" i="9"/>
  <c r="F22" i="9"/>
  <c r="E22" i="9"/>
  <c r="E30" i="9" s="1"/>
  <c r="D22" i="9"/>
  <c r="D30" i="9" s="1"/>
  <c r="C22" i="9"/>
  <c r="B22" i="9"/>
  <c r="S22" i="9" s="1"/>
  <c r="R21" i="9"/>
  <c r="Q21" i="9"/>
  <c r="P21" i="9"/>
  <c r="O21" i="9"/>
  <c r="N21" i="9"/>
  <c r="M21" i="9"/>
  <c r="L21" i="9"/>
  <c r="K21" i="9"/>
  <c r="J21" i="9"/>
  <c r="I21" i="9"/>
  <c r="H21" i="9"/>
  <c r="G21" i="9"/>
  <c r="F21" i="9"/>
  <c r="E21" i="9"/>
  <c r="D21" i="9"/>
  <c r="C21" i="9"/>
  <c r="B21" i="9"/>
  <c r="R18" i="9"/>
  <c r="Q18" i="9"/>
  <c r="P18" i="9"/>
  <c r="O18" i="9"/>
  <c r="N18" i="9"/>
  <c r="M18" i="9"/>
  <c r="L18" i="9"/>
  <c r="K18" i="9"/>
  <c r="J18" i="9"/>
  <c r="I18" i="9"/>
  <c r="H18" i="9"/>
  <c r="G18" i="9"/>
  <c r="F18" i="9"/>
  <c r="E18" i="9"/>
  <c r="D18" i="9"/>
  <c r="C18" i="9"/>
  <c r="B18" i="9"/>
  <c r="O14" i="9"/>
  <c r="N14" i="9"/>
  <c r="T13" i="9"/>
  <c r="S13" i="9"/>
  <c r="S12" i="9"/>
  <c r="V11" i="9"/>
  <c r="U11" i="9"/>
  <c r="S11" i="9"/>
  <c r="T11" i="9" s="1"/>
  <c r="T10" i="9"/>
  <c r="S10" i="9"/>
  <c r="S9" i="9"/>
  <c r="T8" i="9"/>
  <c r="S8" i="9"/>
  <c r="T3" i="9"/>
  <c r="S34" i="8"/>
  <c r="R34" i="8"/>
  <c r="Q34" i="8"/>
  <c r="P34" i="8"/>
  <c r="O34" i="8"/>
  <c r="N34" i="8"/>
  <c r="M34" i="8"/>
  <c r="L34" i="8"/>
  <c r="K34" i="8"/>
  <c r="J34" i="8"/>
  <c r="I34" i="8"/>
  <c r="H34" i="8"/>
  <c r="G34" i="8"/>
  <c r="F34" i="8"/>
  <c r="E34" i="8"/>
  <c r="D34" i="8"/>
  <c r="C34" i="8"/>
  <c r="B34" i="8"/>
  <c r="A34" i="8"/>
  <c r="A33" i="8"/>
  <c r="R30" i="8"/>
  <c r="N30" i="8"/>
  <c r="J30" i="8"/>
  <c r="F30" i="8"/>
  <c r="B30" i="8"/>
  <c r="R29" i="8"/>
  <c r="Q29" i="8"/>
  <c r="P29" i="8"/>
  <c r="O29" i="8"/>
  <c r="N29" i="8"/>
  <c r="M29" i="8"/>
  <c r="L29" i="8"/>
  <c r="K29" i="8"/>
  <c r="J29" i="8"/>
  <c r="I29" i="8"/>
  <c r="H29" i="8"/>
  <c r="G29" i="8"/>
  <c r="F29" i="8"/>
  <c r="E29" i="8"/>
  <c r="D29" i="8"/>
  <c r="C29" i="8"/>
  <c r="B29" i="8"/>
  <c r="S29" i="8" s="1"/>
  <c r="R28" i="8"/>
  <c r="Q28" i="8"/>
  <c r="P28" i="8"/>
  <c r="O28" i="8"/>
  <c r="N28" i="8"/>
  <c r="M28" i="8"/>
  <c r="L28" i="8"/>
  <c r="K28" i="8"/>
  <c r="J28" i="8"/>
  <c r="I28" i="8"/>
  <c r="H28" i="8"/>
  <c r="G28" i="8"/>
  <c r="F28" i="8"/>
  <c r="E28" i="8"/>
  <c r="D28" i="8"/>
  <c r="C28" i="8"/>
  <c r="S28" i="8" s="1"/>
  <c r="T28" i="8" s="1"/>
  <c r="B28" i="8"/>
  <c r="R27" i="8"/>
  <c r="Q27" i="8"/>
  <c r="P27" i="8"/>
  <c r="O27" i="8"/>
  <c r="N27" i="8"/>
  <c r="M27" i="8"/>
  <c r="L27" i="8"/>
  <c r="K27" i="8"/>
  <c r="J27" i="8"/>
  <c r="I27" i="8"/>
  <c r="H27" i="8"/>
  <c r="G27" i="8"/>
  <c r="F27" i="8"/>
  <c r="E27" i="8"/>
  <c r="D27" i="8"/>
  <c r="C27" i="8"/>
  <c r="B27" i="8"/>
  <c r="S27" i="8" s="1"/>
  <c r="R26" i="8"/>
  <c r="Q26" i="8"/>
  <c r="P26" i="8"/>
  <c r="O26" i="8"/>
  <c r="N26" i="8"/>
  <c r="M26" i="8"/>
  <c r="L26" i="8"/>
  <c r="K26" i="8"/>
  <c r="J26" i="8"/>
  <c r="I26" i="8"/>
  <c r="H26" i="8"/>
  <c r="G26" i="8"/>
  <c r="F26" i="8"/>
  <c r="E26" i="8"/>
  <c r="D26" i="8"/>
  <c r="C26" i="8"/>
  <c r="S26" i="8" s="1"/>
  <c r="T12" i="8" s="1"/>
  <c r="B26" i="8"/>
  <c r="R25" i="8"/>
  <c r="Q25" i="8"/>
  <c r="P25" i="8"/>
  <c r="O25" i="8"/>
  <c r="N25" i="8"/>
  <c r="M25" i="8"/>
  <c r="L25" i="8"/>
  <c r="K25" i="8"/>
  <c r="J25" i="8"/>
  <c r="I25" i="8"/>
  <c r="H25" i="8"/>
  <c r="G25" i="8"/>
  <c r="F25" i="8"/>
  <c r="E25" i="8"/>
  <c r="D25" i="8"/>
  <c r="C25" i="8"/>
  <c r="B25" i="8"/>
  <c r="S25" i="8" s="1"/>
  <c r="R24" i="8"/>
  <c r="Q24" i="8"/>
  <c r="P24" i="8"/>
  <c r="O24" i="8"/>
  <c r="O30" i="8" s="1"/>
  <c r="N24" i="8"/>
  <c r="M24" i="8"/>
  <c r="L24" i="8"/>
  <c r="K24" i="8"/>
  <c r="K30" i="8" s="1"/>
  <c r="J24" i="8"/>
  <c r="I24" i="8"/>
  <c r="H24" i="8"/>
  <c r="G24" i="8"/>
  <c r="G30" i="8" s="1"/>
  <c r="F24" i="8"/>
  <c r="E24" i="8"/>
  <c r="D24" i="8"/>
  <c r="C24" i="8"/>
  <c r="C30" i="8" s="1"/>
  <c r="B24" i="8"/>
  <c r="R23" i="8"/>
  <c r="Q23" i="8"/>
  <c r="P23" i="8"/>
  <c r="O23" i="8"/>
  <c r="N23" i="8"/>
  <c r="M23" i="8"/>
  <c r="L23" i="8"/>
  <c r="K23" i="8"/>
  <c r="J23" i="8"/>
  <c r="I23" i="8"/>
  <c r="H23" i="8"/>
  <c r="G23" i="8"/>
  <c r="F23" i="8"/>
  <c r="E23" i="8"/>
  <c r="D23" i="8"/>
  <c r="C23" i="8"/>
  <c r="B23" i="8"/>
  <c r="S23" i="8" s="1"/>
  <c r="T9" i="8" s="1"/>
  <c r="R22" i="8"/>
  <c r="Q22" i="8"/>
  <c r="Q30" i="8" s="1"/>
  <c r="P22" i="8"/>
  <c r="P30" i="8" s="1"/>
  <c r="O22" i="8"/>
  <c r="N22" i="8"/>
  <c r="M22" i="8"/>
  <c r="M30" i="8" s="1"/>
  <c r="L22" i="8"/>
  <c r="L30" i="8" s="1"/>
  <c r="K22" i="8"/>
  <c r="J22" i="8"/>
  <c r="I22" i="8"/>
  <c r="I30" i="8" s="1"/>
  <c r="H22" i="8"/>
  <c r="H30" i="8" s="1"/>
  <c r="G22" i="8"/>
  <c r="F22" i="8"/>
  <c r="E22" i="8"/>
  <c r="E30" i="8" s="1"/>
  <c r="D22" i="8"/>
  <c r="D30" i="8" s="1"/>
  <c r="C22" i="8"/>
  <c r="B22" i="8"/>
  <c r="S22" i="8" s="1"/>
  <c r="R21" i="8"/>
  <c r="Q21" i="8"/>
  <c r="P21" i="8"/>
  <c r="O21" i="8"/>
  <c r="N21" i="8"/>
  <c r="M21" i="8"/>
  <c r="L21" i="8"/>
  <c r="K21" i="8"/>
  <c r="J21" i="8"/>
  <c r="I21" i="8"/>
  <c r="H21" i="8"/>
  <c r="G21" i="8"/>
  <c r="F21" i="8"/>
  <c r="E21" i="8"/>
  <c r="D21" i="8"/>
  <c r="C21" i="8"/>
  <c r="B21" i="8"/>
  <c r="R18" i="8"/>
  <c r="Q18" i="8"/>
  <c r="P18" i="8"/>
  <c r="O18" i="8"/>
  <c r="N18" i="8"/>
  <c r="M18" i="8"/>
  <c r="L18" i="8"/>
  <c r="K18" i="8"/>
  <c r="J18" i="8"/>
  <c r="I18" i="8"/>
  <c r="H18" i="8"/>
  <c r="G18" i="8"/>
  <c r="F18" i="8"/>
  <c r="E18" i="8"/>
  <c r="D18" i="8"/>
  <c r="C18" i="8"/>
  <c r="B18" i="8"/>
  <c r="O14" i="8"/>
  <c r="N14" i="8"/>
  <c r="T13" i="8"/>
  <c r="S13" i="8"/>
  <c r="S12" i="8"/>
  <c r="V11" i="8"/>
  <c r="U11" i="8"/>
  <c r="S11" i="8"/>
  <c r="T11" i="8" s="1"/>
  <c r="T10" i="8"/>
  <c r="S10" i="8"/>
  <c r="S9" i="8"/>
  <c r="T8" i="8"/>
  <c r="S8" i="8"/>
  <c r="T3" i="8"/>
  <c r="S34" i="6"/>
  <c r="R34" i="6"/>
  <c r="Q34" i="6"/>
  <c r="P34" i="6"/>
  <c r="O34" i="6"/>
  <c r="N34" i="6"/>
  <c r="M34" i="6"/>
  <c r="L34" i="6"/>
  <c r="K34" i="6"/>
  <c r="J34" i="6"/>
  <c r="I34" i="6"/>
  <c r="H34" i="6"/>
  <c r="G34" i="6"/>
  <c r="F34" i="6"/>
  <c r="E34" i="6"/>
  <c r="D34" i="6"/>
  <c r="C34" i="6"/>
  <c r="B34" i="6"/>
  <c r="A34" i="6"/>
  <c r="A33" i="6"/>
  <c r="R30" i="6"/>
  <c r="N30" i="6"/>
  <c r="J30" i="6"/>
  <c r="F30" i="6"/>
  <c r="B30" i="6"/>
  <c r="R29" i="6"/>
  <c r="Q29" i="6"/>
  <c r="P29" i="6"/>
  <c r="O29" i="6"/>
  <c r="N29" i="6"/>
  <c r="M29" i="6"/>
  <c r="L29" i="6"/>
  <c r="K29" i="6"/>
  <c r="J29" i="6"/>
  <c r="I29" i="6"/>
  <c r="H29" i="6"/>
  <c r="G29" i="6"/>
  <c r="F29" i="6"/>
  <c r="E29" i="6"/>
  <c r="D29" i="6"/>
  <c r="C29" i="6"/>
  <c r="B29" i="6"/>
  <c r="S29" i="6" s="1"/>
  <c r="R28" i="6"/>
  <c r="Q28" i="6"/>
  <c r="P28" i="6"/>
  <c r="O28" i="6"/>
  <c r="N28" i="6"/>
  <c r="M28" i="6"/>
  <c r="L28" i="6"/>
  <c r="K28" i="6"/>
  <c r="J28" i="6"/>
  <c r="I28" i="6"/>
  <c r="H28" i="6"/>
  <c r="G28" i="6"/>
  <c r="F28" i="6"/>
  <c r="E28" i="6"/>
  <c r="D28" i="6"/>
  <c r="C28" i="6"/>
  <c r="S28" i="6" s="1"/>
  <c r="T28" i="6" s="1"/>
  <c r="B28" i="6"/>
  <c r="R27" i="6"/>
  <c r="Q27" i="6"/>
  <c r="P27" i="6"/>
  <c r="O27" i="6"/>
  <c r="N27" i="6"/>
  <c r="M27" i="6"/>
  <c r="L27" i="6"/>
  <c r="K27" i="6"/>
  <c r="J27" i="6"/>
  <c r="I27" i="6"/>
  <c r="H27" i="6"/>
  <c r="G27" i="6"/>
  <c r="F27" i="6"/>
  <c r="E27" i="6"/>
  <c r="D27" i="6"/>
  <c r="C27" i="6"/>
  <c r="B27" i="6"/>
  <c r="S27" i="6" s="1"/>
  <c r="R26" i="6"/>
  <c r="Q26" i="6"/>
  <c r="P26" i="6"/>
  <c r="O26" i="6"/>
  <c r="N26" i="6"/>
  <c r="M26" i="6"/>
  <c r="L26" i="6"/>
  <c r="K26" i="6"/>
  <c r="J26" i="6"/>
  <c r="I26" i="6"/>
  <c r="H26" i="6"/>
  <c r="G26" i="6"/>
  <c r="F26" i="6"/>
  <c r="E26" i="6"/>
  <c r="D26" i="6"/>
  <c r="C26" i="6"/>
  <c r="S26" i="6" s="1"/>
  <c r="T12" i="6" s="1"/>
  <c r="B26" i="6"/>
  <c r="R25" i="6"/>
  <c r="Q25" i="6"/>
  <c r="P25" i="6"/>
  <c r="O25" i="6"/>
  <c r="N25" i="6"/>
  <c r="M25" i="6"/>
  <c r="L25" i="6"/>
  <c r="K25" i="6"/>
  <c r="J25" i="6"/>
  <c r="I25" i="6"/>
  <c r="H25" i="6"/>
  <c r="G25" i="6"/>
  <c r="F25" i="6"/>
  <c r="E25" i="6"/>
  <c r="D25" i="6"/>
  <c r="C25" i="6"/>
  <c r="B25" i="6"/>
  <c r="S25" i="6" s="1"/>
  <c r="R24" i="6"/>
  <c r="Q24" i="6"/>
  <c r="P24" i="6"/>
  <c r="O24" i="6"/>
  <c r="N24" i="6"/>
  <c r="M24" i="6"/>
  <c r="L24" i="6"/>
  <c r="K24" i="6"/>
  <c r="J24" i="6"/>
  <c r="I24" i="6"/>
  <c r="H24" i="6"/>
  <c r="G24" i="6"/>
  <c r="F24" i="6"/>
  <c r="E24" i="6"/>
  <c r="D24" i="6"/>
  <c r="C24" i="6"/>
  <c r="S24" i="6" s="1"/>
  <c r="B24" i="6"/>
  <c r="R23" i="6"/>
  <c r="Q23" i="6"/>
  <c r="P23" i="6"/>
  <c r="O23" i="6"/>
  <c r="N23" i="6"/>
  <c r="M23" i="6"/>
  <c r="L23" i="6"/>
  <c r="K23" i="6"/>
  <c r="J23" i="6"/>
  <c r="I23" i="6"/>
  <c r="H23" i="6"/>
  <c r="G23" i="6"/>
  <c r="F23" i="6"/>
  <c r="E23" i="6"/>
  <c r="D23" i="6"/>
  <c r="C23" i="6"/>
  <c r="B23" i="6"/>
  <c r="S23" i="6" s="1"/>
  <c r="T9" i="6" s="1"/>
  <c r="R22" i="6"/>
  <c r="Q22" i="6"/>
  <c r="Q30" i="6" s="1"/>
  <c r="P22" i="6"/>
  <c r="P30" i="6" s="1"/>
  <c r="O22" i="6"/>
  <c r="O30" i="6" s="1"/>
  <c r="N22" i="6"/>
  <c r="M22" i="6"/>
  <c r="M30" i="6" s="1"/>
  <c r="L22" i="6"/>
  <c r="L30" i="6" s="1"/>
  <c r="K22" i="6"/>
  <c r="K30" i="6" s="1"/>
  <c r="J22" i="6"/>
  <c r="I22" i="6"/>
  <c r="I30" i="6" s="1"/>
  <c r="H22" i="6"/>
  <c r="H30" i="6" s="1"/>
  <c r="G22" i="6"/>
  <c r="G30" i="6" s="1"/>
  <c r="F22" i="6"/>
  <c r="E22" i="6"/>
  <c r="E30" i="6" s="1"/>
  <c r="D22" i="6"/>
  <c r="D30" i="6" s="1"/>
  <c r="C22" i="6"/>
  <c r="S22" i="6" s="1"/>
  <c r="T22" i="6" s="1"/>
  <c r="T30" i="6" s="1"/>
  <c r="B22" i="6"/>
  <c r="R21" i="6"/>
  <c r="Q21" i="6"/>
  <c r="P21" i="6"/>
  <c r="O21" i="6"/>
  <c r="N21" i="6"/>
  <c r="M21" i="6"/>
  <c r="L21" i="6"/>
  <c r="K21" i="6"/>
  <c r="J21" i="6"/>
  <c r="I21" i="6"/>
  <c r="H21" i="6"/>
  <c r="G21" i="6"/>
  <c r="F21" i="6"/>
  <c r="E21" i="6"/>
  <c r="D21" i="6"/>
  <c r="C21" i="6"/>
  <c r="B21" i="6"/>
  <c r="R18" i="6"/>
  <c r="Q18" i="6"/>
  <c r="P18" i="6"/>
  <c r="O18" i="6"/>
  <c r="N18" i="6"/>
  <c r="M18" i="6"/>
  <c r="L18" i="6"/>
  <c r="K18" i="6"/>
  <c r="J18" i="6"/>
  <c r="I18" i="6"/>
  <c r="H18" i="6"/>
  <c r="G18" i="6"/>
  <c r="F18" i="6"/>
  <c r="E18" i="6"/>
  <c r="D18" i="6"/>
  <c r="C18" i="6"/>
  <c r="B18" i="6"/>
  <c r="O14" i="6"/>
  <c r="N14" i="6"/>
  <c r="T13" i="6"/>
  <c r="S13" i="6"/>
  <c r="S12" i="6"/>
  <c r="V11" i="6"/>
  <c r="U11" i="6"/>
  <c r="S11" i="6"/>
  <c r="T11" i="6" s="1"/>
  <c r="T10" i="6"/>
  <c r="S10" i="6"/>
  <c r="S9" i="6"/>
  <c r="T8" i="6"/>
  <c r="S8" i="6"/>
  <c r="T3" i="6"/>
  <c r="S34" i="5"/>
  <c r="R34" i="5"/>
  <c r="Q34" i="5"/>
  <c r="P34" i="5"/>
  <c r="O34" i="5"/>
  <c r="N34" i="5"/>
  <c r="M34" i="5"/>
  <c r="L34" i="5"/>
  <c r="K34" i="5"/>
  <c r="J34" i="5"/>
  <c r="I34" i="5"/>
  <c r="H34" i="5"/>
  <c r="G34" i="5"/>
  <c r="F34" i="5"/>
  <c r="E34" i="5"/>
  <c r="D34" i="5"/>
  <c r="C34" i="5"/>
  <c r="B34" i="5"/>
  <c r="A34" i="5"/>
  <c r="A33" i="5"/>
  <c r="R30" i="5"/>
  <c r="N30" i="5"/>
  <c r="J30" i="5"/>
  <c r="F30" i="5"/>
  <c r="B30" i="5"/>
  <c r="R29" i="5"/>
  <c r="Q29" i="5"/>
  <c r="P29" i="5"/>
  <c r="O29" i="5"/>
  <c r="N29" i="5"/>
  <c r="M29" i="5"/>
  <c r="L29" i="5"/>
  <c r="K29" i="5"/>
  <c r="J29" i="5"/>
  <c r="I29" i="5"/>
  <c r="H29" i="5"/>
  <c r="G29" i="5"/>
  <c r="F29" i="5"/>
  <c r="E29" i="5"/>
  <c r="D29" i="5"/>
  <c r="C29" i="5"/>
  <c r="B29" i="5"/>
  <c r="S29" i="5" s="1"/>
  <c r="R28" i="5"/>
  <c r="Q28" i="5"/>
  <c r="P28" i="5"/>
  <c r="O28" i="5"/>
  <c r="N28" i="5"/>
  <c r="M28" i="5"/>
  <c r="L28" i="5"/>
  <c r="K28" i="5"/>
  <c r="J28" i="5"/>
  <c r="I28" i="5"/>
  <c r="H28" i="5"/>
  <c r="G28" i="5"/>
  <c r="F28" i="5"/>
  <c r="E28" i="5"/>
  <c r="D28" i="5"/>
  <c r="C28" i="5"/>
  <c r="S28" i="5" s="1"/>
  <c r="T28" i="5" s="1"/>
  <c r="B28" i="5"/>
  <c r="R27" i="5"/>
  <c r="Q27" i="5"/>
  <c r="P27" i="5"/>
  <c r="O27" i="5"/>
  <c r="N27" i="5"/>
  <c r="M27" i="5"/>
  <c r="L27" i="5"/>
  <c r="K27" i="5"/>
  <c r="J27" i="5"/>
  <c r="I27" i="5"/>
  <c r="H27" i="5"/>
  <c r="G27" i="5"/>
  <c r="F27" i="5"/>
  <c r="E27" i="5"/>
  <c r="D27" i="5"/>
  <c r="C27" i="5"/>
  <c r="B27" i="5"/>
  <c r="S27" i="5" s="1"/>
  <c r="R26" i="5"/>
  <c r="Q26" i="5"/>
  <c r="P26" i="5"/>
  <c r="O26" i="5"/>
  <c r="N26" i="5"/>
  <c r="M26" i="5"/>
  <c r="L26" i="5"/>
  <c r="K26" i="5"/>
  <c r="J26" i="5"/>
  <c r="I26" i="5"/>
  <c r="H26" i="5"/>
  <c r="G26" i="5"/>
  <c r="F26" i="5"/>
  <c r="E26" i="5"/>
  <c r="D26" i="5"/>
  <c r="C26" i="5"/>
  <c r="S26" i="5" s="1"/>
  <c r="T12" i="5" s="1"/>
  <c r="B26" i="5"/>
  <c r="R25" i="5"/>
  <c r="Q25" i="5"/>
  <c r="P25" i="5"/>
  <c r="O25" i="5"/>
  <c r="N25" i="5"/>
  <c r="M25" i="5"/>
  <c r="L25" i="5"/>
  <c r="K25" i="5"/>
  <c r="J25" i="5"/>
  <c r="I25" i="5"/>
  <c r="H25" i="5"/>
  <c r="G25" i="5"/>
  <c r="F25" i="5"/>
  <c r="E25" i="5"/>
  <c r="D25" i="5"/>
  <c r="C25" i="5"/>
  <c r="B25" i="5"/>
  <c r="S25" i="5" s="1"/>
  <c r="R24" i="5"/>
  <c r="Q24" i="5"/>
  <c r="P24" i="5"/>
  <c r="O24" i="5"/>
  <c r="N24" i="5"/>
  <c r="M24" i="5"/>
  <c r="L24" i="5"/>
  <c r="K24" i="5"/>
  <c r="J24" i="5"/>
  <c r="I24" i="5"/>
  <c r="H24" i="5"/>
  <c r="G24" i="5"/>
  <c r="F24" i="5"/>
  <c r="E24" i="5"/>
  <c r="D24" i="5"/>
  <c r="C24" i="5"/>
  <c r="S24" i="5" s="1"/>
  <c r="B24" i="5"/>
  <c r="R23" i="5"/>
  <c r="Q23" i="5"/>
  <c r="P23" i="5"/>
  <c r="O23" i="5"/>
  <c r="N23" i="5"/>
  <c r="M23" i="5"/>
  <c r="L23" i="5"/>
  <c r="K23" i="5"/>
  <c r="J23" i="5"/>
  <c r="I23" i="5"/>
  <c r="H23" i="5"/>
  <c r="G23" i="5"/>
  <c r="F23" i="5"/>
  <c r="E23" i="5"/>
  <c r="D23" i="5"/>
  <c r="C23" i="5"/>
  <c r="B23" i="5"/>
  <c r="S23" i="5" s="1"/>
  <c r="T9" i="5" s="1"/>
  <c r="R22" i="5"/>
  <c r="Q22" i="5"/>
  <c r="Q30" i="5" s="1"/>
  <c r="P22" i="5"/>
  <c r="P30" i="5" s="1"/>
  <c r="O22" i="5"/>
  <c r="O30" i="5" s="1"/>
  <c r="N22" i="5"/>
  <c r="M22" i="5"/>
  <c r="M30" i="5" s="1"/>
  <c r="L22" i="5"/>
  <c r="L30" i="5" s="1"/>
  <c r="K22" i="5"/>
  <c r="K30" i="5" s="1"/>
  <c r="J22" i="5"/>
  <c r="I22" i="5"/>
  <c r="I30" i="5" s="1"/>
  <c r="H22" i="5"/>
  <c r="H30" i="5" s="1"/>
  <c r="G22" i="5"/>
  <c r="G30" i="5" s="1"/>
  <c r="F22" i="5"/>
  <c r="E22" i="5"/>
  <c r="E30" i="5" s="1"/>
  <c r="D22" i="5"/>
  <c r="D30" i="5" s="1"/>
  <c r="C22" i="5"/>
  <c r="C30" i="5" s="1"/>
  <c r="B22" i="5"/>
  <c r="S22" i="5" s="1"/>
  <c r="R21" i="5"/>
  <c r="Q21" i="5"/>
  <c r="P21" i="5"/>
  <c r="O21" i="5"/>
  <c r="N21" i="5"/>
  <c r="M21" i="5"/>
  <c r="L21" i="5"/>
  <c r="K21" i="5"/>
  <c r="J21" i="5"/>
  <c r="I21" i="5"/>
  <c r="H21" i="5"/>
  <c r="G21" i="5"/>
  <c r="F21" i="5"/>
  <c r="E21" i="5"/>
  <c r="D21" i="5"/>
  <c r="C21" i="5"/>
  <c r="B21" i="5"/>
  <c r="R18" i="5"/>
  <c r="Q18" i="5"/>
  <c r="P18" i="5"/>
  <c r="O18" i="5"/>
  <c r="N18" i="5"/>
  <c r="M18" i="5"/>
  <c r="L18" i="5"/>
  <c r="K18" i="5"/>
  <c r="J18" i="5"/>
  <c r="I18" i="5"/>
  <c r="H18" i="5"/>
  <c r="G18" i="5"/>
  <c r="F18" i="5"/>
  <c r="E18" i="5"/>
  <c r="D18" i="5"/>
  <c r="C18" i="5"/>
  <c r="B18" i="5"/>
  <c r="O14" i="5"/>
  <c r="N14" i="5"/>
  <c r="T13" i="5"/>
  <c r="S13" i="5"/>
  <c r="S12" i="5"/>
  <c r="V11" i="5"/>
  <c r="U11" i="5"/>
  <c r="S11" i="5"/>
  <c r="T11" i="5" s="1"/>
  <c r="T10" i="5"/>
  <c r="S10" i="5"/>
  <c r="S9" i="5"/>
  <c r="T8" i="5"/>
  <c r="S8" i="5"/>
  <c r="T3" i="5"/>
  <c r="S34" i="3"/>
  <c r="R34" i="3"/>
  <c r="Q34" i="3"/>
  <c r="P34" i="3"/>
  <c r="O34" i="3"/>
  <c r="N34" i="3"/>
  <c r="M34" i="3"/>
  <c r="L34" i="3"/>
  <c r="K34" i="3"/>
  <c r="J34" i="3"/>
  <c r="I34" i="3"/>
  <c r="H34" i="3"/>
  <c r="G34" i="3"/>
  <c r="F34" i="3"/>
  <c r="E34" i="3"/>
  <c r="D34" i="3"/>
  <c r="C34" i="3"/>
  <c r="B34" i="3"/>
  <c r="A34" i="3"/>
  <c r="A33" i="3"/>
  <c r="R30" i="3"/>
  <c r="N30" i="3"/>
  <c r="J30" i="3"/>
  <c r="F30" i="3"/>
  <c r="B30" i="3"/>
  <c r="R29" i="3"/>
  <c r="Q29" i="3"/>
  <c r="P29" i="3"/>
  <c r="O29" i="3"/>
  <c r="N29" i="3"/>
  <c r="M29" i="3"/>
  <c r="L29" i="3"/>
  <c r="K29" i="3"/>
  <c r="J29" i="3"/>
  <c r="I29" i="3"/>
  <c r="H29" i="3"/>
  <c r="G29" i="3"/>
  <c r="F29" i="3"/>
  <c r="E29" i="3"/>
  <c r="D29" i="3"/>
  <c r="C29" i="3"/>
  <c r="B29" i="3"/>
  <c r="S29" i="3" s="1"/>
  <c r="R28" i="3"/>
  <c r="Q28" i="3"/>
  <c r="P28" i="3"/>
  <c r="O28" i="3"/>
  <c r="N28" i="3"/>
  <c r="M28" i="3"/>
  <c r="L28" i="3"/>
  <c r="K28" i="3"/>
  <c r="J28" i="3"/>
  <c r="I28" i="3"/>
  <c r="H28" i="3"/>
  <c r="G28" i="3"/>
  <c r="F28" i="3"/>
  <c r="E28" i="3"/>
  <c r="D28" i="3"/>
  <c r="C28" i="3"/>
  <c r="S28" i="3" s="1"/>
  <c r="T28" i="3" s="1"/>
  <c r="B28" i="3"/>
  <c r="R27" i="3"/>
  <c r="Q27" i="3"/>
  <c r="P27" i="3"/>
  <c r="O27" i="3"/>
  <c r="N27" i="3"/>
  <c r="M27" i="3"/>
  <c r="L27" i="3"/>
  <c r="K27" i="3"/>
  <c r="J27" i="3"/>
  <c r="I27" i="3"/>
  <c r="H27" i="3"/>
  <c r="G27" i="3"/>
  <c r="F27" i="3"/>
  <c r="E27" i="3"/>
  <c r="D27" i="3"/>
  <c r="C27" i="3"/>
  <c r="S27" i="3" s="1"/>
  <c r="B27" i="3"/>
  <c r="R26" i="3"/>
  <c r="Q26" i="3"/>
  <c r="P26" i="3"/>
  <c r="O26" i="3"/>
  <c r="N26" i="3"/>
  <c r="M26" i="3"/>
  <c r="L26" i="3"/>
  <c r="K26" i="3"/>
  <c r="J26" i="3"/>
  <c r="I26" i="3"/>
  <c r="H26" i="3"/>
  <c r="G26" i="3"/>
  <c r="F26" i="3"/>
  <c r="E26" i="3"/>
  <c r="D26" i="3"/>
  <c r="C26" i="3"/>
  <c r="S26" i="3" s="1"/>
  <c r="T12" i="3" s="1"/>
  <c r="B26" i="3"/>
  <c r="R25" i="3"/>
  <c r="Q25" i="3"/>
  <c r="P25" i="3"/>
  <c r="O25" i="3"/>
  <c r="N25" i="3"/>
  <c r="M25" i="3"/>
  <c r="L25" i="3"/>
  <c r="K25" i="3"/>
  <c r="J25" i="3"/>
  <c r="I25" i="3"/>
  <c r="H25" i="3"/>
  <c r="G25" i="3"/>
  <c r="F25" i="3"/>
  <c r="E25" i="3"/>
  <c r="D25" i="3"/>
  <c r="C25" i="3"/>
  <c r="S25" i="3" s="1"/>
  <c r="B25" i="3"/>
  <c r="R24" i="3"/>
  <c r="Q24" i="3"/>
  <c r="P24" i="3"/>
  <c r="O24" i="3"/>
  <c r="N24" i="3"/>
  <c r="M24" i="3"/>
  <c r="L24" i="3"/>
  <c r="K24" i="3"/>
  <c r="J24" i="3"/>
  <c r="I24" i="3"/>
  <c r="H24" i="3"/>
  <c r="G24" i="3"/>
  <c r="F24" i="3"/>
  <c r="E24" i="3"/>
  <c r="D24" i="3"/>
  <c r="C24" i="3"/>
  <c r="S24" i="3" s="1"/>
  <c r="B24" i="3"/>
  <c r="R23" i="3"/>
  <c r="Q23" i="3"/>
  <c r="P23" i="3"/>
  <c r="O23" i="3"/>
  <c r="N23" i="3"/>
  <c r="M23" i="3"/>
  <c r="L23" i="3"/>
  <c r="K23" i="3"/>
  <c r="J23" i="3"/>
  <c r="I23" i="3"/>
  <c r="H23" i="3"/>
  <c r="G23" i="3"/>
  <c r="F23" i="3"/>
  <c r="E23" i="3"/>
  <c r="D23" i="3"/>
  <c r="C23" i="3"/>
  <c r="S23" i="3" s="1"/>
  <c r="T9" i="3" s="1"/>
  <c r="B23" i="3"/>
  <c r="R22" i="3"/>
  <c r="Q22" i="3"/>
  <c r="Q30" i="3" s="1"/>
  <c r="P22" i="3"/>
  <c r="P30" i="3" s="1"/>
  <c r="O22" i="3"/>
  <c r="O30" i="3" s="1"/>
  <c r="N22" i="3"/>
  <c r="M22" i="3"/>
  <c r="M30" i="3" s="1"/>
  <c r="L22" i="3"/>
  <c r="L30" i="3" s="1"/>
  <c r="K22" i="3"/>
  <c r="K30" i="3" s="1"/>
  <c r="J22" i="3"/>
  <c r="I22" i="3"/>
  <c r="I30" i="3" s="1"/>
  <c r="H22" i="3"/>
  <c r="H30" i="3" s="1"/>
  <c r="G22" i="3"/>
  <c r="G30" i="3" s="1"/>
  <c r="F22" i="3"/>
  <c r="E22" i="3"/>
  <c r="E30" i="3" s="1"/>
  <c r="D22" i="3"/>
  <c r="D30" i="3" s="1"/>
  <c r="C22" i="3"/>
  <c r="C30" i="3" s="1"/>
  <c r="B22" i="3"/>
  <c r="S22" i="3" s="1"/>
  <c r="R21" i="3"/>
  <c r="Q21" i="3"/>
  <c r="P21" i="3"/>
  <c r="O21" i="3"/>
  <c r="N21" i="3"/>
  <c r="M21" i="3"/>
  <c r="L21" i="3"/>
  <c r="K21" i="3"/>
  <c r="J21" i="3"/>
  <c r="I21" i="3"/>
  <c r="H21" i="3"/>
  <c r="G21" i="3"/>
  <c r="F21" i="3"/>
  <c r="E21" i="3"/>
  <c r="D21" i="3"/>
  <c r="C21" i="3"/>
  <c r="B21" i="3"/>
  <c r="R18" i="3"/>
  <c r="Q18" i="3"/>
  <c r="P18" i="3"/>
  <c r="O18" i="3"/>
  <c r="N18" i="3"/>
  <c r="M18" i="3"/>
  <c r="L18" i="3"/>
  <c r="K18" i="3"/>
  <c r="J18" i="3"/>
  <c r="I18" i="3"/>
  <c r="H18" i="3"/>
  <c r="G18" i="3"/>
  <c r="F18" i="3"/>
  <c r="E18" i="3"/>
  <c r="D18" i="3"/>
  <c r="C18" i="3"/>
  <c r="B18" i="3"/>
  <c r="O14" i="3"/>
  <c r="N14" i="3"/>
  <c r="T13" i="3"/>
  <c r="S13" i="3"/>
  <c r="S12" i="3"/>
  <c r="V11" i="3"/>
  <c r="T11" i="3" s="1"/>
  <c r="U11" i="3"/>
  <c r="S11" i="3"/>
  <c r="T10" i="3"/>
  <c r="S10" i="3"/>
  <c r="S9" i="3"/>
  <c r="T8" i="3"/>
  <c r="S8" i="3"/>
  <c r="T3" i="3"/>
  <c r="S34" i="4"/>
  <c r="R34" i="4"/>
  <c r="Q34" i="4"/>
  <c r="P34" i="4"/>
  <c r="O34" i="4"/>
  <c r="N34" i="4"/>
  <c r="M34" i="4"/>
  <c r="L34" i="4"/>
  <c r="K34" i="4"/>
  <c r="J34" i="4"/>
  <c r="I34" i="4"/>
  <c r="H34" i="4"/>
  <c r="G34" i="4"/>
  <c r="F34" i="4"/>
  <c r="E34" i="4"/>
  <c r="D34" i="4"/>
  <c r="C34" i="4"/>
  <c r="B34" i="4"/>
  <c r="A34" i="4"/>
  <c r="A33" i="4"/>
  <c r="R30" i="4"/>
  <c r="N30" i="4"/>
  <c r="J30" i="4"/>
  <c r="F30" i="4"/>
  <c r="B30" i="4"/>
  <c r="R29" i="4"/>
  <c r="Q29" i="4"/>
  <c r="P29" i="4"/>
  <c r="O29" i="4"/>
  <c r="N29" i="4"/>
  <c r="M29" i="4"/>
  <c r="L29" i="4"/>
  <c r="K29" i="4"/>
  <c r="J29" i="4"/>
  <c r="I29" i="4"/>
  <c r="H29" i="4"/>
  <c r="G29" i="4"/>
  <c r="F29" i="4"/>
  <c r="E29" i="4"/>
  <c r="D29" i="4"/>
  <c r="C29" i="4"/>
  <c r="B29" i="4"/>
  <c r="S29" i="4" s="1"/>
  <c r="R28" i="4"/>
  <c r="Q28" i="4"/>
  <c r="P28" i="4"/>
  <c r="O28" i="4"/>
  <c r="N28" i="4"/>
  <c r="M28" i="4"/>
  <c r="L28" i="4"/>
  <c r="K28" i="4"/>
  <c r="J28" i="4"/>
  <c r="I28" i="4"/>
  <c r="H28" i="4"/>
  <c r="G28" i="4"/>
  <c r="F28" i="4"/>
  <c r="E28" i="4"/>
  <c r="D28" i="4"/>
  <c r="C28" i="4"/>
  <c r="S28" i="4" s="1"/>
  <c r="T28" i="4" s="1"/>
  <c r="B28" i="4"/>
  <c r="R27" i="4"/>
  <c r="Q27" i="4"/>
  <c r="P27" i="4"/>
  <c r="O27" i="4"/>
  <c r="N27" i="4"/>
  <c r="M27" i="4"/>
  <c r="L27" i="4"/>
  <c r="K27" i="4"/>
  <c r="J27" i="4"/>
  <c r="I27" i="4"/>
  <c r="H27" i="4"/>
  <c r="G27" i="4"/>
  <c r="F27" i="4"/>
  <c r="E27" i="4"/>
  <c r="D27" i="4"/>
  <c r="C27" i="4"/>
  <c r="B27" i="4"/>
  <c r="S27" i="4" s="1"/>
  <c r="R26" i="4"/>
  <c r="Q26" i="4"/>
  <c r="P26" i="4"/>
  <c r="O26" i="4"/>
  <c r="N26" i="4"/>
  <c r="M26" i="4"/>
  <c r="L26" i="4"/>
  <c r="K26" i="4"/>
  <c r="J26" i="4"/>
  <c r="I26" i="4"/>
  <c r="H26" i="4"/>
  <c r="G26" i="4"/>
  <c r="F26" i="4"/>
  <c r="E26" i="4"/>
  <c r="D26" i="4"/>
  <c r="C26" i="4"/>
  <c r="S26" i="4" s="1"/>
  <c r="T12" i="4" s="1"/>
  <c r="B26" i="4"/>
  <c r="R25" i="4"/>
  <c r="Q25" i="4"/>
  <c r="P25" i="4"/>
  <c r="O25" i="4"/>
  <c r="N25" i="4"/>
  <c r="M25" i="4"/>
  <c r="L25" i="4"/>
  <c r="K25" i="4"/>
  <c r="J25" i="4"/>
  <c r="I25" i="4"/>
  <c r="H25" i="4"/>
  <c r="G25" i="4"/>
  <c r="F25" i="4"/>
  <c r="E25" i="4"/>
  <c r="D25" i="4"/>
  <c r="C25" i="4"/>
  <c r="B25" i="4"/>
  <c r="S25" i="4" s="1"/>
  <c r="R24" i="4"/>
  <c r="Q24" i="4"/>
  <c r="P24" i="4"/>
  <c r="O24" i="4"/>
  <c r="N24" i="4"/>
  <c r="M24" i="4"/>
  <c r="L24" i="4"/>
  <c r="K24" i="4"/>
  <c r="J24" i="4"/>
  <c r="I24" i="4"/>
  <c r="H24" i="4"/>
  <c r="G24" i="4"/>
  <c r="F24" i="4"/>
  <c r="E24" i="4"/>
  <c r="D24" i="4"/>
  <c r="C24" i="4"/>
  <c r="S24" i="4" s="1"/>
  <c r="B24" i="4"/>
  <c r="R23" i="4"/>
  <c r="Q23" i="4"/>
  <c r="P23" i="4"/>
  <c r="O23" i="4"/>
  <c r="N23" i="4"/>
  <c r="M23" i="4"/>
  <c r="L23" i="4"/>
  <c r="K23" i="4"/>
  <c r="J23" i="4"/>
  <c r="I23" i="4"/>
  <c r="H23" i="4"/>
  <c r="G23" i="4"/>
  <c r="F23" i="4"/>
  <c r="E23" i="4"/>
  <c r="D23" i="4"/>
  <c r="C23" i="4"/>
  <c r="B23" i="4"/>
  <c r="S23" i="4" s="1"/>
  <c r="T9" i="4" s="1"/>
  <c r="R22" i="4"/>
  <c r="Q22" i="4"/>
  <c r="Q30" i="4" s="1"/>
  <c r="P22" i="4"/>
  <c r="P30" i="4" s="1"/>
  <c r="O22" i="4"/>
  <c r="O30" i="4" s="1"/>
  <c r="N22" i="4"/>
  <c r="M22" i="4"/>
  <c r="M30" i="4" s="1"/>
  <c r="L22" i="4"/>
  <c r="L30" i="4" s="1"/>
  <c r="K22" i="4"/>
  <c r="K30" i="4" s="1"/>
  <c r="J22" i="4"/>
  <c r="I22" i="4"/>
  <c r="I30" i="4" s="1"/>
  <c r="H22" i="4"/>
  <c r="H30" i="4" s="1"/>
  <c r="G22" i="4"/>
  <c r="G30" i="4" s="1"/>
  <c r="F22" i="4"/>
  <c r="E22" i="4"/>
  <c r="E30" i="4" s="1"/>
  <c r="D22" i="4"/>
  <c r="D30" i="4" s="1"/>
  <c r="C22" i="4"/>
  <c r="C30" i="4" s="1"/>
  <c r="B22" i="4"/>
  <c r="S22" i="4" s="1"/>
  <c r="R21" i="4"/>
  <c r="Q21" i="4"/>
  <c r="P21" i="4"/>
  <c r="O21" i="4"/>
  <c r="N21" i="4"/>
  <c r="M21" i="4"/>
  <c r="L21" i="4"/>
  <c r="K21" i="4"/>
  <c r="J21" i="4"/>
  <c r="I21" i="4"/>
  <c r="H21" i="4"/>
  <c r="G21" i="4"/>
  <c r="F21" i="4"/>
  <c r="E21" i="4"/>
  <c r="D21" i="4"/>
  <c r="C21" i="4"/>
  <c r="B21" i="4"/>
  <c r="R18" i="4"/>
  <c r="Q18" i="4"/>
  <c r="P18" i="4"/>
  <c r="O18" i="4"/>
  <c r="N18" i="4"/>
  <c r="M18" i="4"/>
  <c r="L18" i="4"/>
  <c r="K18" i="4"/>
  <c r="J18" i="4"/>
  <c r="I18" i="4"/>
  <c r="H18" i="4"/>
  <c r="G18" i="4"/>
  <c r="F18" i="4"/>
  <c r="E18" i="4"/>
  <c r="D18" i="4"/>
  <c r="C18" i="4"/>
  <c r="B18" i="4"/>
  <c r="O14" i="4"/>
  <c r="N14" i="4"/>
  <c r="T13" i="4"/>
  <c r="S13" i="4"/>
  <c r="S12" i="4"/>
  <c r="V11" i="4"/>
  <c r="U11" i="4"/>
  <c r="S11" i="4"/>
  <c r="T11" i="4" s="1"/>
  <c r="T10" i="4"/>
  <c r="S10" i="4"/>
  <c r="S9" i="4"/>
  <c r="T8" i="4"/>
  <c r="S8" i="4"/>
  <c r="T3" i="4"/>
  <c r="B22" i="2"/>
  <c r="R25" i="2"/>
  <c r="Q25" i="2"/>
  <c r="P25" i="2"/>
  <c r="O25" i="2"/>
  <c r="N25" i="2"/>
  <c r="K25" i="2"/>
  <c r="L25" i="2"/>
  <c r="M25" i="2"/>
  <c r="H25" i="2"/>
  <c r="I25" i="2"/>
  <c r="J25" i="2"/>
  <c r="O14" i="2"/>
  <c r="N14" i="2"/>
  <c r="S23" i="11" l="1"/>
  <c r="T9" i="11" s="1"/>
  <c r="S26" i="11"/>
  <c r="T12" i="11" s="1"/>
  <c r="S14" i="11" s="1"/>
  <c r="S25" i="11"/>
  <c r="S30" i="11"/>
  <c r="S31" i="11" s="1"/>
  <c r="S14" i="10"/>
  <c r="T22" i="10"/>
  <c r="T30" i="10" s="1"/>
  <c r="S30" i="10"/>
  <c r="S31" i="10" s="1"/>
  <c r="S14" i="9"/>
  <c r="S30" i="9"/>
  <c r="S31" i="9" s="1"/>
  <c r="S24" i="9"/>
  <c r="T22" i="9" s="1"/>
  <c r="T30" i="9" s="1"/>
  <c r="S14" i="8"/>
  <c r="S30" i="8"/>
  <c r="S31" i="8" s="1"/>
  <c r="S24" i="8"/>
  <c r="T22" i="8" s="1"/>
  <c r="T30" i="8" s="1"/>
  <c r="S14" i="6"/>
  <c r="C30" i="6"/>
  <c r="S30" i="6" s="1"/>
  <c r="S31" i="6" s="1"/>
  <c r="S14" i="5"/>
  <c r="T22" i="5"/>
  <c r="T30" i="5" s="1"/>
  <c r="S30" i="5"/>
  <c r="S31" i="5" s="1"/>
  <c r="S14" i="3"/>
  <c r="T22" i="3"/>
  <c r="T30" i="3" s="1"/>
  <c r="S30" i="3"/>
  <c r="S31" i="3" s="1"/>
  <c r="S14" i="4"/>
  <c r="T22" i="4"/>
  <c r="T30" i="4" s="1"/>
  <c r="S30" i="4"/>
  <c r="S31" i="4" s="1"/>
  <c r="T22" i="11" l="1"/>
  <c r="T30" i="11" s="1"/>
  <c r="E12" i="7" s="1"/>
  <c r="E13" i="7" s="1"/>
  <c r="E21" i="2"/>
  <c r="F21" i="2"/>
  <c r="P34" i="2"/>
  <c r="Q34" i="2"/>
  <c r="P21" i="2"/>
  <c r="Q21" i="2"/>
  <c r="H24" i="2"/>
  <c r="I24" i="2"/>
  <c r="J24" i="2"/>
  <c r="K24" i="2"/>
  <c r="L24" i="2"/>
  <c r="M24" i="2"/>
  <c r="N24" i="2"/>
  <c r="O24" i="2"/>
  <c r="P24" i="2"/>
  <c r="Q24" i="2"/>
  <c r="R24" i="2"/>
  <c r="D24" i="2"/>
  <c r="E24" i="2"/>
  <c r="F24" i="2"/>
  <c r="G24" i="2"/>
  <c r="C24" i="2"/>
  <c r="E18" i="2"/>
  <c r="F18" i="2"/>
  <c r="E34" i="2"/>
  <c r="F34" i="2"/>
  <c r="E29" i="2"/>
  <c r="F29" i="2"/>
  <c r="E28" i="2"/>
  <c r="F28" i="2"/>
  <c r="E23" i="2"/>
  <c r="F23" i="2"/>
  <c r="E25" i="2"/>
  <c r="F25" i="2"/>
  <c r="E26" i="2"/>
  <c r="F26" i="2"/>
  <c r="E27" i="2"/>
  <c r="F27" i="2"/>
  <c r="E22" i="2"/>
  <c r="F22" i="2"/>
  <c r="F30" i="2" s="1"/>
  <c r="E30" i="2" l="1"/>
  <c r="P18" i="2"/>
  <c r="Q18" i="2"/>
  <c r="R18" i="2"/>
  <c r="Q29" i="2"/>
  <c r="P29" i="2"/>
  <c r="Q28" i="2"/>
  <c r="P28" i="2"/>
  <c r="Q27" i="2"/>
  <c r="P27" i="2"/>
  <c r="Q26" i="2"/>
  <c r="P26" i="2"/>
  <c r="Q23" i="2"/>
  <c r="P23" i="2"/>
  <c r="Q22" i="2"/>
  <c r="P22" i="2"/>
  <c r="P30" i="2" l="1"/>
  <c r="Q30" i="2"/>
  <c r="T3" i="2"/>
  <c r="C25" i="2"/>
  <c r="D25" i="2"/>
  <c r="G25" i="2"/>
  <c r="B25" i="2"/>
  <c r="B24" i="2"/>
  <c r="C12" i="7" l="1"/>
  <c r="C11" i="7"/>
  <c r="C10" i="7"/>
  <c r="C9" i="7"/>
  <c r="A34" i="2"/>
  <c r="S34" i="2"/>
  <c r="C34" i="2"/>
  <c r="D34" i="2"/>
  <c r="G34" i="2"/>
  <c r="H34" i="2"/>
  <c r="I34" i="2"/>
  <c r="J34" i="2"/>
  <c r="K34" i="2"/>
  <c r="L34" i="2"/>
  <c r="M34" i="2"/>
  <c r="N34" i="2"/>
  <c r="O34" i="2"/>
  <c r="R34" i="2"/>
  <c r="B34" i="2"/>
  <c r="A33" i="2"/>
  <c r="C28" i="2" l="1"/>
  <c r="D28" i="2"/>
  <c r="G28" i="2"/>
  <c r="H28" i="2"/>
  <c r="I28" i="2"/>
  <c r="J28" i="2"/>
  <c r="K28" i="2"/>
  <c r="L28" i="2"/>
  <c r="M28" i="2"/>
  <c r="N28" i="2"/>
  <c r="O28" i="2"/>
  <c r="R28" i="2"/>
  <c r="C29" i="2"/>
  <c r="D29" i="2"/>
  <c r="G29" i="2"/>
  <c r="H29" i="2"/>
  <c r="I29" i="2"/>
  <c r="J29" i="2"/>
  <c r="K29" i="2"/>
  <c r="L29" i="2"/>
  <c r="M29" i="2"/>
  <c r="N29" i="2"/>
  <c r="O29" i="2"/>
  <c r="R29" i="2"/>
  <c r="B29" i="2"/>
  <c r="B28" i="2"/>
  <c r="C8" i="7" l="1"/>
  <c r="C7" i="7"/>
  <c r="C6" i="7"/>
  <c r="C5" i="7"/>
  <c r="C4" i="7"/>
  <c r="R27" i="2" l="1"/>
  <c r="O27" i="2"/>
  <c r="N27" i="2"/>
  <c r="M27" i="2"/>
  <c r="L27" i="2"/>
  <c r="K27" i="2"/>
  <c r="J27" i="2"/>
  <c r="I27" i="2"/>
  <c r="H27" i="2"/>
  <c r="G27" i="2"/>
  <c r="D27" i="2"/>
  <c r="C27" i="2"/>
  <c r="B27" i="2"/>
  <c r="R26" i="2"/>
  <c r="O26" i="2"/>
  <c r="M26" i="2"/>
  <c r="L26" i="2"/>
  <c r="K26" i="2"/>
  <c r="J26" i="2"/>
  <c r="I26" i="2"/>
  <c r="H26" i="2"/>
  <c r="G26" i="2"/>
  <c r="D26" i="2"/>
  <c r="C26" i="2"/>
  <c r="B26" i="2"/>
  <c r="N26" i="2"/>
  <c r="R23" i="2"/>
  <c r="O23" i="2"/>
  <c r="N23" i="2"/>
  <c r="M23" i="2"/>
  <c r="L23" i="2"/>
  <c r="K23" i="2"/>
  <c r="J23" i="2"/>
  <c r="I23" i="2"/>
  <c r="H23" i="2"/>
  <c r="G23" i="2"/>
  <c r="D23" i="2"/>
  <c r="B23" i="2"/>
  <c r="R22" i="2"/>
  <c r="O22" i="2"/>
  <c r="N22" i="2"/>
  <c r="M22" i="2"/>
  <c r="L22" i="2"/>
  <c r="K22" i="2"/>
  <c r="J22" i="2"/>
  <c r="I22" i="2"/>
  <c r="H22" i="2"/>
  <c r="G22" i="2"/>
  <c r="D22" i="2"/>
  <c r="C22" i="2"/>
  <c r="R21" i="2"/>
  <c r="O21" i="2"/>
  <c r="N21" i="2"/>
  <c r="M21" i="2"/>
  <c r="L21" i="2"/>
  <c r="K21" i="2"/>
  <c r="J21" i="2"/>
  <c r="I21" i="2"/>
  <c r="H21" i="2"/>
  <c r="G21" i="2"/>
  <c r="D21" i="2"/>
  <c r="C21" i="2"/>
  <c r="B21" i="2"/>
  <c r="O18" i="2"/>
  <c r="N18" i="2"/>
  <c r="M18" i="2"/>
  <c r="L18" i="2"/>
  <c r="K18" i="2"/>
  <c r="J18" i="2"/>
  <c r="I18" i="2"/>
  <c r="H18" i="2"/>
  <c r="G18" i="2"/>
  <c r="D18" i="2"/>
  <c r="C18" i="2"/>
  <c r="B18" i="2"/>
  <c r="U11" i="2"/>
  <c r="V11" i="2" s="1"/>
  <c r="M30" i="2" l="1"/>
  <c r="I30" i="2"/>
  <c r="D30" i="2"/>
  <c r="J30" i="2"/>
  <c r="S24" i="2"/>
  <c r="G30" i="2"/>
  <c r="K30" i="2"/>
  <c r="O30" i="2"/>
  <c r="S25" i="2"/>
  <c r="S22" i="2"/>
  <c r="S26" i="2"/>
  <c r="S27" i="2"/>
  <c r="H30" i="2"/>
  <c r="L30" i="2"/>
  <c r="R30" i="2"/>
  <c r="S28" i="2"/>
  <c r="S29" i="2"/>
  <c r="N30" i="2"/>
  <c r="B30" i="2"/>
  <c r="C23" i="2"/>
  <c r="S23" i="2" s="1"/>
  <c r="T22" i="2" l="1"/>
  <c r="T28" i="2"/>
  <c r="C30" i="2"/>
  <c r="S30" i="2" s="1"/>
  <c r="S9" i="2"/>
  <c r="S10" i="2"/>
  <c r="T10" i="2" s="1"/>
  <c r="S11" i="2"/>
  <c r="T11" i="2" s="1"/>
  <c r="S12" i="2"/>
  <c r="S13" i="2"/>
  <c r="T13" i="2" s="1"/>
  <c r="S8" i="2"/>
  <c r="T8" i="2" s="1"/>
  <c r="T30" i="2" l="1"/>
  <c r="S31" i="2" s="1"/>
  <c r="T12" i="2"/>
  <c r="T9" i="2" l="1"/>
  <c r="S14" i="2" s="1"/>
  <c r="E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37D02227-CCD7-467C-ACDD-AF68FA5471A9}">
      <text>
        <r>
          <rPr>
            <b/>
            <sz val="9"/>
            <color indexed="81"/>
            <rFont val="Tahoma"/>
            <family val="2"/>
          </rPr>
          <t>Inserire nome della Commissione</t>
        </r>
        <r>
          <rPr>
            <sz val="9"/>
            <color indexed="81"/>
            <rFont val="Tahoma"/>
            <family val="2"/>
          </rPr>
          <t xml:space="preserve">
</t>
        </r>
      </text>
    </comment>
    <comment ref="J4" authorId="0" shapeId="0" xr:uid="{DEDED5B3-39BE-4AED-8B33-C7DB073C2E16}">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99474BB1-3560-4060-86A7-22095E683B11}">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847B7EE7-F82C-4C12-8D57-0E485CF7C0A8}">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25A24F09-6F57-45AF-9392-43BE6216B547}">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E85319B6-D310-46A6-874C-3938F775E52C}">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4A28DCBC-96CA-4B3D-9BFF-84E1BA06D7C8}">
      <text>
        <r>
          <rPr>
            <b/>
            <sz val="9"/>
            <color indexed="81"/>
            <rFont val="Tahoma"/>
            <family val="2"/>
          </rPr>
          <t>1  =  Fascia - E.    171.00
2  =  Fascia - E.    568,00
3  =  Fascia - E.    908,00
4  =  Fascia - E. 2.270,00</t>
        </r>
      </text>
    </comment>
    <comment ref="A7" authorId="0" shapeId="0" xr:uid="{2F1B01FF-04D6-499B-AD8D-8048B5A506A0}">
      <text>
        <r>
          <rPr>
            <b/>
            <sz val="9"/>
            <color indexed="81"/>
            <rFont val="Tahoma"/>
            <family val="2"/>
          </rPr>
          <t>1 = Fascia - E.    171.00
2 = Fascia - E.    568,00
3 = Fascia - E.    908,00
4 = Fascia - E. 2.270,00</t>
        </r>
      </text>
    </comment>
    <comment ref="V11" authorId="0" shapeId="0" xr:uid="{DE11E228-4ADD-4012-ADDE-D4941FA7997F}">
      <text>
        <r>
          <rPr>
            <b/>
            <sz val="9"/>
            <color indexed="81"/>
            <rFont val="Tahoma"/>
            <family val="2"/>
          </rPr>
          <t xml:space="preserve">Valore da non considerare. Utile solo per compenso al calcolo della voce "compensi ai commissari interni"
</t>
        </r>
      </text>
    </comment>
    <comment ref="A12" authorId="0" shapeId="0" xr:uid="{BCA4351F-246D-413B-B35A-0A47B8C783B0}">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54D74384-FC9F-4BEC-B5FF-022FA5D9DA5C}">
      <text>
        <r>
          <rPr>
            <b/>
            <sz val="9"/>
            <color indexed="81"/>
            <rFont val="Tahoma"/>
            <family val="2"/>
          </rPr>
          <t>inserisci il num TOTALE degli alunni della classe articolata</t>
        </r>
      </text>
    </comment>
    <comment ref="L14" authorId="0" shapeId="0" xr:uid="{222FD25C-0032-49DB-A200-1364A4968FBF}">
      <text>
        <r>
          <rPr>
            <b/>
            <sz val="9"/>
            <color indexed="81"/>
            <rFont val="Tahoma"/>
            <family val="2"/>
          </rPr>
          <t>inserisci il num TOTALE degli alunni della classe articolata</t>
        </r>
      </text>
    </comment>
    <comment ref="A18" authorId="0" shapeId="0" xr:uid="{ADB74485-1D9E-46E0-BCD0-46C508F5B5C5}">
      <text>
        <r>
          <rPr>
            <b/>
            <i/>
            <sz val="9"/>
            <color indexed="81"/>
            <rFont val="Tahoma"/>
            <family val="2"/>
          </rPr>
          <t>Inserisci il numero totale dei giorni dei lavori per CALCOLO
 FASCE</t>
        </r>
      </text>
    </comment>
    <comment ref="J25" authorId="1" shapeId="0" xr:uid="{A2142635-E4EF-4D4F-B519-8B6F71DDB314}">
      <text>
        <r>
          <rPr>
            <b/>
            <sz val="9"/>
            <color indexed="81"/>
            <rFont val="Tahoma"/>
            <family val="2"/>
          </rPr>
          <t>Trattasi di compenso su classe articolata</t>
        </r>
      </text>
    </comment>
    <comment ref="K25" authorId="1" shapeId="0" xr:uid="{50796793-BDDD-4934-9372-79815E6721C6}">
      <text>
        <r>
          <rPr>
            <b/>
            <sz val="9"/>
            <color indexed="81"/>
            <rFont val="Tahoma"/>
            <family val="2"/>
          </rPr>
          <t>Trattasi di compenso su classe articolata</t>
        </r>
      </text>
    </comment>
    <comment ref="L25" authorId="1" shapeId="0" xr:uid="{AC8B716A-5C4F-45A0-8209-F4F0517C7671}">
      <text>
        <r>
          <rPr>
            <b/>
            <sz val="9"/>
            <color indexed="81"/>
            <rFont val="Tahoma"/>
            <family val="2"/>
          </rPr>
          <t>Trattasi di compenso su classe articolata</t>
        </r>
        <r>
          <rPr>
            <sz val="9"/>
            <color indexed="81"/>
            <rFont val="Tahoma"/>
            <family val="2"/>
          </rPr>
          <t xml:space="preserve">
</t>
        </r>
      </text>
    </comment>
    <comment ref="M25" authorId="1" shapeId="0" xr:uid="{051CE253-CF02-4238-B74A-E1A6E412C021}">
      <text>
        <r>
          <rPr>
            <b/>
            <sz val="9"/>
            <color indexed="81"/>
            <rFont val="Tahoma"/>
            <family val="2"/>
          </rPr>
          <t>Trattasi di compenso su classe articolata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89371BA6-4CAF-4749-B432-985C604C2417}">
      <text>
        <r>
          <rPr>
            <b/>
            <sz val="9"/>
            <color indexed="81"/>
            <rFont val="Tahoma"/>
            <family val="2"/>
          </rPr>
          <t>Inserire nome della Commissione</t>
        </r>
        <r>
          <rPr>
            <sz val="9"/>
            <color indexed="81"/>
            <rFont val="Tahoma"/>
            <family val="2"/>
          </rPr>
          <t xml:space="preserve">
</t>
        </r>
      </text>
    </comment>
    <comment ref="J4" authorId="0" shapeId="0" xr:uid="{FA73C4E3-45EC-4CA4-BE7F-4B362B671ED1}">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4CCE551B-FAA3-4C5E-B7B3-2895FCBC9CA1}">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30FFD9A5-47B9-47D5-9C43-62E48D6A8B57}">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E9B0725B-F37A-4137-9496-9E8C78800B6C}">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69B525D0-E3E6-4555-987F-8AE717C6C5FE}">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D37C5B7D-8EB1-4B65-9E14-59BF86732C24}">
      <text>
        <r>
          <rPr>
            <b/>
            <sz val="9"/>
            <color indexed="81"/>
            <rFont val="Tahoma"/>
            <family val="2"/>
          </rPr>
          <t>1  =  Fascia - E.    171.00
2  =  Fascia - E.    568,00
3  =  Fascia - E.    908,00
4  =  Fascia - E. 2.270,00</t>
        </r>
      </text>
    </comment>
    <comment ref="A7" authorId="0" shapeId="0" xr:uid="{E64AEA80-9498-40A3-AAB4-64919350AA56}">
      <text>
        <r>
          <rPr>
            <b/>
            <sz val="9"/>
            <color indexed="81"/>
            <rFont val="Tahoma"/>
            <family val="2"/>
          </rPr>
          <t>1 = Fascia - E.    171.00
2 = Fascia - E.    568,00
3 = Fascia - E.    908,00
4 = Fascia - E. 2.270,00</t>
        </r>
      </text>
    </comment>
    <comment ref="V11" authorId="0" shapeId="0" xr:uid="{DEBDDF23-DA6E-490D-8152-BCEF99F3B61C}">
      <text>
        <r>
          <rPr>
            <b/>
            <sz val="9"/>
            <color indexed="81"/>
            <rFont val="Tahoma"/>
            <family val="2"/>
          </rPr>
          <t xml:space="preserve">Valore da non considerare. Utile solo per compenso al calcolo della voce "compensi ai commissari interni"
</t>
        </r>
      </text>
    </comment>
    <comment ref="A12" authorId="0" shapeId="0" xr:uid="{3F7C7F65-1F0B-4681-BCE6-740402038062}">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F3CA9263-7813-4A14-935A-1850B242527B}">
      <text>
        <r>
          <rPr>
            <b/>
            <sz val="9"/>
            <color indexed="81"/>
            <rFont val="Tahoma"/>
            <family val="2"/>
          </rPr>
          <t>inserisci il num TOTALE degli alunni della classe articolata</t>
        </r>
      </text>
    </comment>
    <comment ref="L14" authorId="0" shapeId="0" xr:uid="{76729EBE-2B4A-44E4-90AC-08F4915C2383}">
      <text>
        <r>
          <rPr>
            <b/>
            <sz val="9"/>
            <color indexed="81"/>
            <rFont val="Tahoma"/>
            <family val="2"/>
          </rPr>
          <t>inserisci il num TOTALE degli alunni della classe articolata</t>
        </r>
      </text>
    </comment>
    <comment ref="A18" authorId="0" shapeId="0" xr:uid="{54036BF2-123F-4AD1-BE16-5448488D03D1}">
      <text>
        <r>
          <rPr>
            <b/>
            <i/>
            <sz val="9"/>
            <color indexed="81"/>
            <rFont val="Tahoma"/>
            <family val="2"/>
          </rPr>
          <t>Inserisci il numero totale dei giorni dei lavori per CALCOLO
 FASCE</t>
        </r>
      </text>
    </comment>
    <comment ref="J25" authorId="1" shapeId="0" xr:uid="{E1EC8A0D-FA55-4669-B2D3-FBAEA511500F}">
      <text>
        <r>
          <rPr>
            <b/>
            <sz val="9"/>
            <color indexed="81"/>
            <rFont val="Tahoma"/>
            <family val="2"/>
          </rPr>
          <t>Trattasi di compenso su classe articolata</t>
        </r>
      </text>
    </comment>
    <comment ref="K25" authorId="1" shapeId="0" xr:uid="{24780417-EDF4-4AAB-B290-A18FC4CA6C10}">
      <text>
        <r>
          <rPr>
            <b/>
            <sz val="9"/>
            <color indexed="81"/>
            <rFont val="Tahoma"/>
            <family val="2"/>
          </rPr>
          <t>Trattasi di compenso su classe articolata</t>
        </r>
      </text>
    </comment>
    <comment ref="L25" authorId="1" shapeId="0" xr:uid="{CA2AD14C-2B1A-40FD-8E3A-D0AE1C133DFB}">
      <text>
        <r>
          <rPr>
            <b/>
            <sz val="9"/>
            <color indexed="81"/>
            <rFont val="Tahoma"/>
            <family val="2"/>
          </rPr>
          <t>Trattasi di compenso su classe articolata</t>
        </r>
        <r>
          <rPr>
            <sz val="9"/>
            <color indexed="81"/>
            <rFont val="Tahoma"/>
            <family val="2"/>
          </rPr>
          <t xml:space="preserve">
</t>
        </r>
      </text>
    </comment>
    <comment ref="M25" authorId="1" shapeId="0" xr:uid="{7ACD738D-B86C-4AFA-89CE-59060A74E5CD}">
      <text>
        <r>
          <rPr>
            <b/>
            <sz val="9"/>
            <color indexed="81"/>
            <rFont val="Tahoma"/>
            <family val="2"/>
          </rPr>
          <t>Trattasi di compenso su classe articolata</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1E18EE11-EF75-4E4D-98A4-266562B8E125}">
      <text>
        <r>
          <rPr>
            <b/>
            <sz val="9"/>
            <color indexed="81"/>
            <rFont val="Tahoma"/>
            <family val="2"/>
          </rPr>
          <t>Inserire nome della Commissione</t>
        </r>
        <r>
          <rPr>
            <sz val="9"/>
            <color indexed="81"/>
            <rFont val="Tahoma"/>
            <family val="2"/>
          </rPr>
          <t xml:space="preserve">
</t>
        </r>
      </text>
    </comment>
    <comment ref="J4" authorId="0" shapeId="0" xr:uid="{BE913591-D069-4D46-AF46-2B5A08206892}">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09A97564-7FE9-410F-996D-11E5DA3EBB35}">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12E32CB5-28CD-462B-9D6F-23429597C512}">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B79DE738-2F04-4C06-93A4-8F92FA290AE1}">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444D20F4-9880-4D39-871C-AF82DD23C893}">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84FACA3E-4B8C-414A-8E57-8809E6425113}">
      <text>
        <r>
          <rPr>
            <b/>
            <sz val="9"/>
            <color indexed="81"/>
            <rFont val="Tahoma"/>
            <family val="2"/>
          </rPr>
          <t>1  =  Fascia - E.    171.00
2  =  Fascia - E.    568,00
3  =  Fascia - E.    908,00
4  =  Fascia - E. 2.270,00</t>
        </r>
      </text>
    </comment>
    <comment ref="A7" authorId="0" shapeId="0" xr:uid="{49D3B5A9-0EF4-442F-B5E2-7AA56FD35D58}">
      <text>
        <r>
          <rPr>
            <b/>
            <sz val="9"/>
            <color indexed="81"/>
            <rFont val="Tahoma"/>
            <family val="2"/>
          </rPr>
          <t>1 = Fascia - E.    171.00
2 = Fascia - E.    568,00
3 = Fascia - E.    908,00
4 = Fascia - E. 2.270,00</t>
        </r>
      </text>
    </comment>
    <comment ref="V11" authorId="0" shapeId="0" xr:uid="{D86ED00C-2890-4CD0-AA98-DC3ACA07326E}">
      <text>
        <r>
          <rPr>
            <b/>
            <sz val="9"/>
            <color indexed="81"/>
            <rFont val="Tahoma"/>
            <family val="2"/>
          </rPr>
          <t xml:space="preserve">Valore da non considerare. Utile solo per compenso al calcolo della voce "compensi ai commissari interni"
</t>
        </r>
      </text>
    </comment>
    <comment ref="A12" authorId="0" shapeId="0" xr:uid="{9F8EE5F6-720B-4FB7-8A60-4421049F6BF6}">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46F15344-58C8-4FB2-AA3F-E84048073DFB}">
      <text>
        <r>
          <rPr>
            <b/>
            <sz val="9"/>
            <color indexed="81"/>
            <rFont val="Tahoma"/>
            <family val="2"/>
          </rPr>
          <t>inserisci il num TOTALE degli alunni della classe articolata</t>
        </r>
      </text>
    </comment>
    <comment ref="L14" authorId="0" shapeId="0" xr:uid="{7703EE84-4E00-41CA-BD93-A052EEB0A8FB}">
      <text>
        <r>
          <rPr>
            <b/>
            <sz val="9"/>
            <color indexed="81"/>
            <rFont val="Tahoma"/>
            <family val="2"/>
          </rPr>
          <t>inserisci il num TOTALE degli alunni della classe articolata</t>
        </r>
      </text>
    </comment>
    <comment ref="A18" authorId="0" shapeId="0" xr:uid="{E11CF1B7-C238-4CA5-AFE0-8E9528F2E4E3}">
      <text>
        <r>
          <rPr>
            <b/>
            <i/>
            <sz val="9"/>
            <color indexed="81"/>
            <rFont val="Tahoma"/>
            <family val="2"/>
          </rPr>
          <t>Inserisci il numero totale dei giorni dei lavori per CALCOLO
 FASCE</t>
        </r>
      </text>
    </comment>
    <comment ref="J25" authorId="1" shapeId="0" xr:uid="{4719D09D-0C34-40C6-A936-4D446AEB3EF1}">
      <text>
        <r>
          <rPr>
            <b/>
            <sz val="9"/>
            <color indexed="81"/>
            <rFont val="Tahoma"/>
            <family val="2"/>
          </rPr>
          <t>Trattasi di compenso su classe articolata</t>
        </r>
      </text>
    </comment>
    <comment ref="K25" authorId="1" shapeId="0" xr:uid="{8AFCB094-0B81-4BDF-A7E9-FE43F6F00E64}">
      <text>
        <r>
          <rPr>
            <b/>
            <sz val="9"/>
            <color indexed="81"/>
            <rFont val="Tahoma"/>
            <family val="2"/>
          </rPr>
          <t>Trattasi di compenso su classe articolata</t>
        </r>
      </text>
    </comment>
    <comment ref="L25" authorId="1" shapeId="0" xr:uid="{5B7AB18E-C782-41C5-B7F8-3493CC9CFA1B}">
      <text>
        <r>
          <rPr>
            <b/>
            <sz val="9"/>
            <color indexed="81"/>
            <rFont val="Tahoma"/>
            <family val="2"/>
          </rPr>
          <t>Trattasi di compenso su classe articolata</t>
        </r>
        <r>
          <rPr>
            <sz val="9"/>
            <color indexed="81"/>
            <rFont val="Tahoma"/>
            <family val="2"/>
          </rPr>
          <t xml:space="preserve">
</t>
        </r>
      </text>
    </comment>
    <comment ref="M25" authorId="1" shapeId="0" xr:uid="{7009A385-9BB1-4EB2-BA99-274D6E0B0CA3}">
      <text>
        <r>
          <rPr>
            <b/>
            <sz val="9"/>
            <color indexed="81"/>
            <rFont val="Tahoma"/>
            <family val="2"/>
          </rPr>
          <t>Trattasi di compenso su classe articolata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24521298-7C1F-4183-A5EA-A2780B44CC28}">
      <text>
        <r>
          <rPr>
            <b/>
            <sz val="9"/>
            <color indexed="81"/>
            <rFont val="Tahoma"/>
            <family val="2"/>
          </rPr>
          <t>Inserire nome della Commissione</t>
        </r>
        <r>
          <rPr>
            <sz val="9"/>
            <color indexed="81"/>
            <rFont val="Tahoma"/>
            <family val="2"/>
          </rPr>
          <t xml:space="preserve">
</t>
        </r>
      </text>
    </comment>
    <comment ref="J4" authorId="0" shapeId="0" xr:uid="{6E6C277A-C48E-4C91-8EBB-5C8E4C8B7D5B}">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D6A2F462-56F1-488F-8FE5-164732653678}">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172B2A91-22EA-434D-B785-9AC9F862322A}">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BCB74DFA-BC36-460C-99A6-11CF033B51C8}">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732750CC-00AE-4D3F-94A8-DE2D1C4DE947}">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58CD150A-0512-43EE-AC44-3D1A59E0B00B}">
      <text>
        <r>
          <rPr>
            <b/>
            <sz val="9"/>
            <color indexed="81"/>
            <rFont val="Tahoma"/>
            <family val="2"/>
          </rPr>
          <t>1  =  Fascia - E.    171.00
2  =  Fascia - E.    568,00
3  =  Fascia - E.    908,00
4  =  Fascia - E. 2.270,00</t>
        </r>
      </text>
    </comment>
    <comment ref="A7" authorId="0" shapeId="0" xr:uid="{9589C080-1CD6-4130-9AC6-67EB340C3643}">
      <text>
        <r>
          <rPr>
            <b/>
            <sz val="9"/>
            <color indexed="81"/>
            <rFont val="Tahoma"/>
            <family val="2"/>
          </rPr>
          <t>1 = Fascia - E.    171.00
2 = Fascia - E.    568,00
3 = Fascia - E.    908,00
4 = Fascia - E. 2.270,00</t>
        </r>
      </text>
    </comment>
    <comment ref="V11" authorId="0" shapeId="0" xr:uid="{AFA071D0-53E6-4861-A70E-839F9B165898}">
      <text>
        <r>
          <rPr>
            <b/>
            <sz val="9"/>
            <color indexed="81"/>
            <rFont val="Tahoma"/>
            <family val="2"/>
          </rPr>
          <t xml:space="preserve">Valore da non considerare. Utile solo per compenso al calcolo della voce "compensi ai commissari interni"
</t>
        </r>
      </text>
    </comment>
    <comment ref="A12" authorId="0" shapeId="0" xr:uid="{BC58B753-B1FD-4AAF-8029-6C0D9B6F3A7D}">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4404A16A-8F57-4654-A4DF-AA1B5531394D}">
      <text>
        <r>
          <rPr>
            <b/>
            <sz val="9"/>
            <color indexed="81"/>
            <rFont val="Tahoma"/>
            <family val="2"/>
          </rPr>
          <t>inserisci il num TOTALE degli alunni della classe articolata</t>
        </r>
      </text>
    </comment>
    <comment ref="L14" authorId="0" shapeId="0" xr:uid="{DFBED68A-E8D8-442E-852F-019219F0F50D}">
      <text>
        <r>
          <rPr>
            <b/>
            <sz val="9"/>
            <color indexed="81"/>
            <rFont val="Tahoma"/>
            <family val="2"/>
          </rPr>
          <t>inserisci il num TOTALE degli alunni della classe articolata</t>
        </r>
      </text>
    </comment>
    <comment ref="A18" authorId="0" shapeId="0" xr:uid="{7FCF4A56-F11C-41F4-AE5A-F4EA6C18AED6}">
      <text>
        <r>
          <rPr>
            <b/>
            <i/>
            <sz val="9"/>
            <color indexed="81"/>
            <rFont val="Tahoma"/>
            <family val="2"/>
          </rPr>
          <t>Inserisci il numero totale dei giorni dei lavori per CALCOLO
 FASCE</t>
        </r>
      </text>
    </comment>
    <comment ref="J25" authorId="1" shapeId="0" xr:uid="{85474FED-942A-47AA-A842-7E53E446DCC2}">
      <text>
        <r>
          <rPr>
            <b/>
            <sz val="9"/>
            <color indexed="81"/>
            <rFont val="Tahoma"/>
            <family val="2"/>
          </rPr>
          <t>Trattasi di compenso su classe articolata</t>
        </r>
      </text>
    </comment>
    <comment ref="K25" authorId="1" shapeId="0" xr:uid="{7691E8DD-6576-4203-8A7E-AF8C27964A02}">
      <text>
        <r>
          <rPr>
            <b/>
            <sz val="9"/>
            <color indexed="81"/>
            <rFont val="Tahoma"/>
            <family val="2"/>
          </rPr>
          <t>Trattasi di compenso su classe articolata</t>
        </r>
      </text>
    </comment>
    <comment ref="L25" authorId="1" shapeId="0" xr:uid="{2F1F67E7-45B2-4920-B180-56976ECB8419}">
      <text>
        <r>
          <rPr>
            <b/>
            <sz val="9"/>
            <color indexed="81"/>
            <rFont val="Tahoma"/>
            <family val="2"/>
          </rPr>
          <t>Trattasi di compenso su classe articolata</t>
        </r>
        <r>
          <rPr>
            <sz val="9"/>
            <color indexed="81"/>
            <rFont val="Tahoma"/>
            <family val="2"/>
          </rPr>
          <t xml:space="preserve">
</t>
        </r>
      </text>
    </comment>
    <comment ref="M25" authorId="1" shapeId="0" xr:uid="{ED4CAB6A-3E53-41A6-8255-F517E2041F48}">
      <text>
        <r>
          <rPr>
            <b/>
            <sz val="9"/>
            <color indexed="81"/>
            <rFont val="Tahoma"/>
            <family val="2"/>
          </rPr>
          <t>Trattasi di compenso su classe articolata</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686A8FEE-2B45-4207-9AA1-E8F6997C4E3A}">
      <text>
        <r>
          <rPr>
            <b/>
            <sz val="9"/>
            <color indexed="81"/>
            <rFont val="Tahoma"/>
            <family val="2"/>
          </rPr>
          <t>Inserire nome della Commissione</t>
        </r>
        <r>
          <rPr>
            <sz val="9"/>
            <color indexed="81"/>
            <rFont val="Tahoma"/>
            <family val="2"/>
          </rPr>
          <t xml:space="preserve">
</t>
        </r>
      </text>
    </comment>
    <comment ref="J4" authorId="0" shapeId="0" xr:uid="{DD3DC36C-5EAE-4096-83E7-9838D3A691CC}">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061D1833-9FFC-4F19-889B-7357DCDA22AD}">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36C5295A-15AA-4649-BAA8-2F0152DC1DE8}">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764DD183-1C8A-49E9-9314-BBCE0A2D4A56}">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633454FC-AE79-436E-9A1C-7AF78F44B045}">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4F5769E7-4B57-4088-8BE6-3EDA21FDC771}">
      <text>
        <r>
          <rPr>
            <b/>
            <sz val="9"/>
            <color indexed="81"/>
            <rFont val="Tahoma"/>
            <family val="2"/>
          </rPr>
          <t>1  =  Fascia - E.    171.00
2  =  Fascia - E.    568,00
3  =  Fascia - E.    908,00
4  =  Fascia - E. 2.270,00</t>
        </r>
      </text>
    </comment>
    <comment ref="A7" authorId="0" shapeId="0" xr:uid="{1E9E3B88-E2E7-43D5-AD4F-78C70E534649}">
      <text>
        <r>
          <rPr>
            <b/>
            <sz val="9"/>
            <color indexed="81"/>
            <rFont val="Tahoma"/>
            <family val="2"/>
          </rPr>
          <t>1 = Fascia - E.    171.00
2 = Fascia - E.    568,00
3 = Fascia - E.    908,00
4 = Fascia - E. 2.270,00</t>
        </r>
      </text>
    </comment>
    <comment ref="V11" authorId="0" shapeId="0" xr:uid="{C2ED1287-8863-4DA8-B596-51E05855537C}">
      <text>
        <r>
          <rPr>
            <b/>
            <sz val="9"/>
            <color indexed="81"/>
            <rFont val="Tahoma"/>
            <family val="2"/>
          </rPr>
          <t xml:space="preserve">Valore da non considerare. Utile solo per compenso al calcolo della voce "compensi ai commissari interni"
</t>
        </r>
      </text>
    </comment>
    <comment ref="A12" authorId="0" shapeId="0" xr:uid="{213578E6-DAD1-4EE1-9996-BA3609C2F349}">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5309B3FC-21C9-4C09-93B1-A32442996B35}">
      <text>
        <r>
          <rPr>
            <b/>
            <sz val="9"/>
            <color indexed="81"/>
            <rFont val="Tahoma"/>
            <family val="2"/>
          </rPr>
          <t>inserisci il num TOTALE degli alunni della classe articolata</t>
        </r>
      </text>
    </comment>
    <comment ref="L14" authorId="0" shapeId="0" xr:uid="{7B6D14F7-5E0A-4E1C-A6A3-477F2D4422C1}">
      <text>
        <r>
          <rPr>
            <b/>
            <sz val="9"/>
            <color indexed="81"/>
            <rFont val="Tahoma"/>
            <family val="2"/>
          </rPr>
          <t>inserisci il num TOTALE degli alunni della classe articolata</t>
        </r>
      </text>
    </comment>
    <comment ref="A18" authorId="0" shapeId="0" xr:uid="{487E05E0-C7AE-43B0-BDD9-C48688A62AFC}">
      <text>
        <r>
          <rPr>
            <b/>
            <i/>
            <sz val="9"/>
            <color indexed="81"/>
            <rFont val="Tahoma"/>
            <family val="2"/>
          </rPr>
          <t>Inserisci il numero totale dei giorni dei lavori per CALCOLO
 FASCE</t>
        </r>
      </text>
    </comment>
    <comment ref="J25" authorId="1" shapeId="0" xr:uid="{4D29DDCD-F25B-42EE-997E-D4B7ADEA1A23}">
      <text>
        <r>
          <rPr>
            <b/>
            <sz val="9"/>
            <color indexed="81"/>
            <rFont val="Tahoma"/>
            <family val="2"/>
          </rPr>
          <t>Trattasi di compenso su classe articolata</t>
        </r>
      </text>
    </comment>
    <comment ref="K25" authorId="1" shapeId="0" xr:uid="{ADDE8AEB-524F-4EA1-8548-C4B53804E194}">
      <text>
        <r>
          <rPr>
            <b/>
            <sz val="9"/>
            <color indexed="81"/>
            <rFont val="Tahoma"/>
            <family val="2"/>
          </rPr>
          <t>Trattasi di compenso su classe articolata</t>
        </r>
      </text>
    </comment>
    <comment ref="L25" authorId="1" shapeId="0" xr:uid="{7FFE5122-3979-4FF2-A03D-746F915DB59D}">
      <text>
        <r>
          <rPr>
            <b/>
            <sz val="9"/>
            <color indexed="81"/>
            <rFont val="Tahoma"/>
            <family val="2"/>
          </rPr>
          <t>Trattasi di compenso su classe articolata</t>
        </r>
        <r>
          <rPr>
            <sz val="9"/>
            <color indexed="81"/>
            <rFont val="Tahoma"/>
            <family val="2"/>
          </rPr>
          <t xml:space="preserve">
</t>
        </r>
      </text>
    </comment>
    <comment ref="M25" authorId="1" shapeId="0" xr:uid="{919F19C0-18BC-4A19-99E0-6C6A8A9964E1}">
      <text>
        <r>
          <rPr>
            <b/>
            <sz val="9"/>
            <color indexed="81"/>
            <rFont val="Tahoma"/>
            <family val="2"/>
          </rPr>
          <t>Trattasi di compenso su classe articolata</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5FD3E15A-AFA7-4FF3-9058-75C990B5BE79}">
      <text>
        <r>
          <rPr>
            <b/>
            <sz val="9"/>
            <color indexed="81"/>
            <rFont val="Tahoma"/>
            <family val="2"/>
          </rPr>
          <t>Inserire nome della Commissione</t>
        </r>
        <r>
          <rPr>
            <sz val="9"/>
            <color indexed="81"/>
            <rFont val="Tahoma"/>
            <family val="2"/>
          </rPr>
          <t xml:space="preserve">
</t>
        </r>
      </text>
    </comment>
    <comment ref="J4" authorId="0" shapeId="0" xr:uid="{CE522498-081D-407A-93BD-7EA4565F3F55}">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1FD96ED0-6B74-49C6-9108-07B8D5893D67}">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525843DB-9E45-4139-9C08-D6B15D92F721}">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5BC62B87-97A3-4B1F-90A1-26506B05F359}">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57F9A494-5C7E-41C4-AE14-931D6879D100}">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6E4F7E0E-EF95-4CD7-B260-42D7FC843826}">
      <text>
        <r>
          <rPr>
            <b/>
            <sz val="9"/>
            <color indexed="81"/>
            <rFont val="Tahoma"/>
            <family val="2"/>
          </rPr>
          <t>1  =  Fascia - E.    171.00
2  =  Fascia - E.    568,00
3  =  Fascia - E.    908,00
4  =  Fascia - E. 2.270,00</t>
        </r>
      </text>
    </comment>
    <comment ref="A7" authorId="0" shapeId="0" xr:uid="{00B53921-E0BC-44AE-B3A9-6BC32B6FEB42}">
      <text>
        <r>
          <rPr>
            <b/>
            <sz val="9"/>
            <color indexed="81"/>
            <rFont val="Tahoma"/>
            <family val="2"/>
          </rPr>
          <t>1 = Fascia - E.    171.00
2 = Fascia - E.    568,00
3 = Fascia - E.    908,00
4 = Fascia - E. 2.270,00</t>
        </r>
      </text>
    </comment>
    <comment ref="V11" authorId="0" shapeId="0" xr:uid="{11EF0560-0B57-45D5-9638-9ECC8541DD0C}">
      <text>
        <r>
          <rPr>
            <b/>
            <sz val="9"/>
            <color indexed="81"/>
            <rFont val="Tahoma"/>
            <family val="2"/>
          </rPr>
          <t xml:space="preserve">Valore da non considerare. Utile solo per compenso al calcolo della voce "compensi ai commissari interni"
</t>
        </r>
      </text>
    </comment>
    <comment ref="A12" authorId="0" shapeId="0" xr:uid="{B2FB5123-0F12-46AB-8174-407BE78BCC98}">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B19DD111-A040-41F0-BAEE-A1634B3E3ED7}">
      <text>
        <r>
          <rPr>
            <b/>
            <sz val="9"/>
            <color indexed="81"/>
            <rFont val="Tahoma"/>
            <family val="2"/>
          </rPr>
          <t>inserisci il num TOTALE degli alunni della classe articolata</t>
        </r>
      </text>
    </comment>
    <comment ref="L14" authorId="0" shapeId="0" xr:uid="{3785A76B-EAC1-485E-B8CF-1DBE59DC90BA}">
      <text>
        <r>
          <rPr>
            <b/>
            <sz val="9"/>
            <color indexed="81"/>
            <rFont val="Tahoma"/>
            <family val="2"/>
          </rPr>
          <t>inserisci il num TOTALE degli alunni della classe articolata</t>
        </r>
      </text>
    </comment>
    <comment ref="A18" authorId="0" shapeId="0" xr:uid="{F8F83B18-5F50-48A5-A743-FEFA8BEF8497}">
      <text>
        <r>
          <rPr>
            <b/>
            <i/>
            <sz val="9"/>
            <color indexed="81"/>
            <rFont val="Tahoma"/>
            <family val="2"/>
          </rPr>
          <t>Inserisci il numero totale dei giorni dei lavori per CALCOLO
 FASCE</t>
        </r>
      </text>
    </comment>
    <comment ref="J25" authorId="1" shapeId="0" xr:uid="{07B4DAAB-8B5F-488A-AC74-95F4FFA3D6C4}">
      <text>
        <r>
          <rPr>
            <b/>
            <sz val="9"/>
            <color indexed="81"/>
            <rFont val="Tahoma"/>
            <family val="2"/>
          </rPr>
          <t>Trattasi di compenso su classe articolata</t>
        </r>
      </text>
    </comment>
    <comment ref="K25" authorId="1" shapeId="0" xr:uid="{81719C23-C1A1-439A-B2B2-D2AE39E66444}">
      <text>
        <r>
          <rPr>
            <b/>
            <sz val="9"/>
            <color indexed="81"/>
            <rFont val="Tahoma"/>
            <family val="2"/>
          </rPr>
          <t>Trattasi di compenso su classe articolata</t>
        </r>
      </text>
    </comment>
    <comment ref="L25" authorId="1" shapeId="0" xr:uid="{282135CA-0D23-4E17-84DE-8A846D00AF19}">
      <text>
        <r>
          <rPr>
            <b/>
            <sz val="9"/>
            <color indexed="81"/>
            <rFont val="Tahoma"/>
            <family val="2"/>
          </rPr>
          <t>Trattasi di compenso su classe articolata</t>
        </r>
        <r>
          <rPr>
            <sz val="9"/>
            <color indexed="81"/>
            <rFont val="Tahoma"/>
            <family val="2"/>
          </rPr>
          <t xml:space="preserve">
</t>
        </r>
      </text>
    </comment>
    <comment ref="M25" authorId="1" shapeId="0" xr:uid="{A4B803D4-C58D-4990-842F-333E6C4C9A15}">
      <text>
        <r>
          <rPr>
            <b/>
            <sz val="9"/>
            <color indexed="81"/>
            <rFont val="Tahoma"/>
            <family val="2"/>
          </rPr>
          <t>Trattasi di compenso su classe articolata</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CD6FED24-72D9-4B6F-9F88-EFE621531EB6}">
      <text>
        <r>
          <rPr>
            <b/>
            <sz val="9"/>
            <color indexed="81"/>
            <rFont val="Tahoma"/>
            <family val="2"/>
          </rPr>
          <t>Inserire nome della Commissione</t>
        </r>
        <r>
          <rPr>
            <sz val="9"/>
            <color indexed="81"/>
            <rFont val="Tahoma"/>
            <family val="2"/>
          </rPr>
          <t xml:space="preserve">
</t>
        </r>
      </text>
    </comment>
    <comment ref="J4" authorId="0" shapeId="0" xr:uid="{717C8E80-48E5-460E-83C6-36F1FE27B2BA}">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BFADA587-06C5-4FAD-9F0F-31F6263ABCFD}">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4FA534E7-8B71-439C-987A-3BD0D7E0D447}">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9636F798-AADD-47AA-8844-7CA5E011390D}">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329C7904-B41B-487E-B060-2BF903B9D4BC}">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A38253F7-E64E-4B24-AE46-E1A413E14848}">
      <text>
        <r>
          <rPr>
            <b/>
            <sz val="9"/>
            <color indexed="81"/>
            <rFont val="Tahoma"/>
            <family val="2"/>
          </rPr>
          <t>1  =  Fascia - E.    171.00
2  =  Fascia - E.    568,00
3  =  Fascia - E.    908,00
4  =  Fascia - E. 2.270,00</t>
        </r>
      </text>
    </comment>
    <comment ref="A7" authorId="0" shapeId="0" xr:uid="{E5F9B485-3206-4D61-92AD-C0AB5A07AB73}">
      <text>
        <r>
          <rPr>
            <b/>
            <sz val="9"/>
            <color indexed="81"/>
            <rFont val="Tahoma"/>
            <family val="2"/>
          </rPr>
          <t>1 = Fascia - E.    171.00
2 = Fascia - E.    568,00
3 = Fascia - E.    908,00
4 = Fascia - E. 2.270,00</t>
        </r>
      </text>
    </comment>
    <comment ref="V11" authorId="0" shapeId="0" xr:uid="{0A143B9D-E8EB-4FFC-A96D-4491AD39B991}">
      <text>
        <r>
          <rPr>
            <b/>
            <sz val="9"/>
            <color indexed="81"/>
            <rFont val="Tahoma"/>
            <family val="2"/>
          </rPr>
          <t xml:space="preserve">Valore da non considerare. Utile solo per compenso al calcolo della voce "compensi ai commissari interni"
</t>
        </r>
      </text>
    </comment>
    <comment ref="A12" authorId="0" shapeId="0" xr:uid="{4B9D3109-9B8D-4563-A340-58D862160E90}">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436C15AE-9E2B-48E6-86C9-C56454D0B59E}">
      <text>
        <r>
          <rPr>
            <b/>
            <sz val="9"/>
            <color indexed="81"/>
            <rFont val="Tahoma"/>
            <family val="2"/>
          </rPr>
          <t>inserisci il num TOTALE degli alunni della classe articolata</t>
        </r>
      </text>
    </comment>
    <comment ref="L14" authorId="0" shapeId="0" xr:uid="{301974A8-EAE2-46F8-AC49-E152D27DE0D3}">
      <text>
        <r>
          <rPr>
            <b/>
            <sz val="9"/>
            <color indexed="81"/>
            <rFont val="Tahoma"/>
            <family val="2"/>
          </rPr>
          <t>inserisci il num TOTALE degli alunni della classe articolata</t>
        </r>
      </text>
    </comment>
    <comment ref="A18" authorId="0" shapeId="0" xr:uid="{84393339-52A2-406F-B517-42EA55887C3C}">
      <text>
        <r>
          <rPr>
            <b/>
            <i/>
            <sz val="9"/>
            <color indexed="81"/>
            <rFont val="Tahoma"/>
            <family val="2"/>
          </rPr>
          <t>Inserisci il numero totale dei giorni dei lavori per CALCOLO
 FASCE</t>
        </r>
      </text>
    </comment>
    <comment ref="J25" authorId="1" shapeId="0" xr:uid="{48320833-34D8-4D0B-97F6-01094BEA5E8B}">
      <text>
        <r>
          <rPr>
            <b/>
            <sz val="9"/>
            <color indexed="81"/>
            <rFont val="Tahoma"/>
            <family val="2"/>
          </rPr>
          <t>Trattasi di compenso su classe articolata</t>
        </r>
      </text>
    </comment>
    <comment ref="K25" authorId="1" shapeId="0" xr:uid="{09712889-8ED5-40DD-9422-ED0347CC229B}">
      <text>
        <r>
          <rPr>
            <b/>
            <sz val="9"/>
            <color indexed="81"/>
            <rFont val="Tahoma"/>
            <family val="2"/>
          </rPr>
          <t>Trattasi di compenso su classe articolata</t>
        </r>
      </text>
    </comment>
    <comment ref="L25" authorId="1" shapeId="0" xr:uid="{E2CA8CAF-BA98-499C-80C5-B3D2C4010A04}">
      <text>
        <r>
          <rPr>
            <b/>
            <sz val="9"/>
            <color indexed="81"/>
            <rFont val="Tahoma"/>
            <family val="2"/>
          </rPr>
          <t>Trattasi di compenso su classe articolata</t>
        </r>
        <r>
          <rPr>
            <sz val="9"/>
            <color indexed="81"/>
            <rFont val="Tahoma"/>
            <family val="2"/>
          </rPr>
          <t xml:space="preserve">
</t>
        </r>
      </text>
    </comment>
    <comment ref="M25" authorId="1" shapeId="0" xr:uid="{599AB0FE-4DD0-4ADA-BC75-4DDA69D11978}">
      <text>
        <r>
          <rPr>
            <b/>
            <sz val="9"/>
            <color indexed="81"/>
            <rFont val="Tahoma"/>
            <family val="2"/>
          </rPr>
          <t>Trattasi di compenso su classe articolata</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7FDDA2C7-8274-4A1E-A8FF-47F4ED22E74A}">
      <text>
        <r>
          <rPr>
            <b/>
            <sz val="9"/>
            <color indexed="81"/>
            <rFont val="Tahoma"/>
            <family val="2"/>
          </rPr>
          <t>Inserire nome della Commissione</t>
        </r>
        <r>
          <rPr>
            <sz val="9"/>
            <color indexed="81"/>
            <rFont val="Tahoma"/>
            <family val="2"/>
          </rPr>
          <t xml:space="preserve">
</t>
        </r>
      </text>
    </comment>
    <comment ref="J4" authorId="0" shapeId="0" xr:uid="{F9FD33F2-CAB9-4A19-87DC-8DAD015B76A5}">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AA74DFD0-A86A-4A47-89A5-D0A28F6C8CF9}">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209DD908-08A4-4FF4-9F22-2B27BC993BEC}">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A9703466-12C4-44DA-A037-BD7CD97DA635}">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0A085670-97B5-4536-B3DC-33EEC7A0447E}">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2F2DA459-506A-4CAD-8E78-2CBF42C2D4C6}">
      <text>
        <r>
          <rPr>
            <b/>
            <sz val="9"/>
            <color indexed="81"/>
            <rFont val="Tahoma"/>
            <family val="2"/>
          </rPr>
          <t>1  =  Fascia - E.    171.00
2  =  Fascia - E.    568,00
3  =  Fascia - E.    908,00
4  =  Fascia - E. 2.270,00</t>
        </r>
      </text>
    </comment>
    <comment ref="A7" authorId="0" shapeId="0" xr:uid="{1986368E-1AAC-4760-A9B7-990A5197B823}">
      <text>
        <r>
          <rPr>
            <b/>
            <sz val="9"/>
            <color indexed="81"/>
            <rFont val="Tahoma"/>
            <family val="2"/>
          </rPr>
          <t>1 = Fascia - E.    171.00
2 = Fascia - E.    568,00
3 = Fascia - E.    908,00
4 = Fascia - E. 2.270,00</t>
        </r>
      </text>
    </comment>
    <comment ref="V11" authorId="0" shapeId="0" xr:uid="{94C4E54E-F412-41F6-9CFB-7E13E789DBA4}">
      <text>
        <r>
          <rPr>
            <b/>
            <sz val="9"/>
            <color indexed="81"/>
            <rFont val="Tahoma"/>
            <family val="2"/>
          </rPr>
          <t xml:space="preserve">Valore da non considerare. Utile solo per compenso al calcolo della voce "compensi ai commissari interni"
</t>
        </r>
      </text>
    </comment>
    <comment ref="A12" authorId="0" shapeId="0" xr:uid="{B18D8521-69C2-48C0-9F2A-8EC2873FE500}">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2B1C75DF-DFE4-4EAF-9FFD-EE70E187750B}">
      <text>
        <r>
          <rPr>
            <b/>
            <sz val="9"/>
            <color indexed="81"/>
            <rFont val="Tahoma"/>
            <family val="2"/>
          </rPr>
          <t>inserisci il num TOTALE degli alunni della classe articolata</t>
        </r>
      </text>
    </comment>
    <comment ref="L14" authorId="0" shapeId="0" xr:uid="{7CD1A4F0-C969-4798-A6CD-F2A6FDAF2993}">
      <text>
        <r>
          <rPr>
            <b/>
            <sz val="9"/>
            <color indexed="81"/>
            <rFont val="Tahoma"/>
            <family val="2"/>
          </rPr>
          <t>inserisci il num TOTALE degli alunni della classe articolata</t>
        </r>
      </text>
    </comment>
    <comment ref="A18" authorId="0" shapeId="0" xr:uid="{91964892-C8B6-46D4-A6DD-4821CF7C98CE}">
      <text>
        <r>
          <rPr>
            <b/>
            <i/>
            <sz val="9"/>
            <color indexed="81"/>
            <rFont val="Tahoma"/>
            <family val="2"/>
          </rPr>
          <t>Inserisci il numero totale dei giorni dei lavori per CALCOLO
 FASCE</t>
        </r>
      </text>
    </comment>
    <comment ref="J25" authorId="1" shapeId="0" xr:uid="{6E5B3176-CA04-454B-A5D0-321213EC7991}">
      <text>
        <r>
          <rPr>
            <b/>
            <sz val="9"/>
            <color indexed="81"/>
            <rFont val="Tahoma"/>
            <family val="2"/>
          </rPr>
          <t>Trattasi di compenso su classe articolata</t>
        </r>
      </text>
    </comment>
    <comment ref="K25" authorId="1" shapeId="0" xr:uid="{AF08A7B9-A3BC-4BB1-9495-6C692887E9C3}">
      <text>
        <r>
          <rPr>
            <b/>
            <sz val="9"/>
            <color indexed="81"/>
            <rFont val="Tahoma"/>
            <family val="2"/>
          </rPr>
          <t>Trattasi di compenso su classe articolata</t>
        </r>
      </text>
    </comment>
    <comment ref="L25" authorId="1" shapeId="0" xr:uid="{12B08804-A4C3-4DAF-B9FC-A95F10D08E1D}">
      <text>
        <r>
          <rPr>
            <b/>
            <sz val="9"/>
            <color indexed="81"/>
            <rFont val="Tahoma"/>
            <family val="2"/>
          </rPr>
          <t>Trattasi di compenso su classe articolata</t>
        </r>
        <r>
          <rPr>
            <sz val="9"/>
            <color indexed="81"/>
            <rFont val="Tahoma"/>
            <family val="2"/>
          </rPr>
          <t xml:space="preserve">
</t>
        </r>
      </text>
    </comment>
    <comment ref="M25" authorId="1" shapeId="0" xr:uid="{F6406E79-7699-4298-B5C8-42C66F6A2DAD}">
      <text>
        <r>
          <rPr>
            <b/>
            <sz val="9"/>
            <color indexed="81"/>
            <rFont val="Tahoma"/>
            <family val="2"/>
          </rPr>
          <t>Trattasi di compenso su classe articolata</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Pincopallino</author>
    <author>User</author>
  </authors>
  <commentList>
    <comment ref="A3" authorId="0" shapeId="0" xr:uid="{E360C5E1-C19A-4F9F-AF1F-D68A9B58FA18}">
      <text>
        <r>
          <rPr>
            <b/>
            <sz val="9"/>
            <color indexed="81"/>
            <rFont val="Tahoma"/>
            <family val="2"/>
          </rPr>
          <t>Inserire nome della Commissione</t>
        </r>
        <r>
          <rPr>
            <sz val="9"/>
            <color indexed="81"/>
            <rFont val="Tahoma"/>
            <family val="2"/>
          </rPr>
          <t xml:space="preserve">
</t>
        </r>
      </text>
    </comment>
    <comment ref="J4" authorId="0" shapeId="0" xr:uid="{D7495C4C-6135-40C7-8B49-958E0BD73B4C}">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K4" authorId="0" shapeId="0" xr:uid="{C48F40B1-9781-4088-964F-04CC524E4872}">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L4" authorId="0" shapeId="0" xr:uid="{A57397D2-BA5F-481E-9C85-163DF0235738}">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M4" authorId="0" shapeId="0" xr:uid="{B8DB21E3-3CB8-4A44-898A-C355D6A861BD}">
      <text>
        <r>
          <rPr>
            <b/>
            <sz val="9"/>
            <color indexed="81"/>
            <rFont val="Tahoma"/>
            <family val="2"/>
          </rPr>
          <t xml:space="preserve">Campo utile  per un docente su classe articolata ma, se non vi sono, anche per docenti su classsi normali
</t>
        </r>
        <r>
          <rPr>
            <sz val="9"/>
            <color indexed="81"/>
            <rFont val="Tahoma"/>
            <family val="2"/>
          </rPr>
          <t xml:space="preserve">
</t>
        </r>
      </text>
    </comment>
    <comment ref="A5" authorId="0" shapeId="0" xr:uid="{4C5A9403-EE0D-4BE5-B252-F540B1415152}">
      <text>
        <r>
          <rPr>
            <b/>
            <sz val="9"/>
            <color indexed="81"/>
            <rFont val="Tahoma"/>
            <family val="2"/>
          </rPr>
          <t>In questi casi il compenso viene dimezzato - Riguarda solo Presidente e commissari  esterni</t>
        </r>
        <r>
          <rPr>
            <sz val="9"/>
            <color indexed="81"/>
            <rFont val="Tahoma"/>
            <family val="2"/>
          </rPr>
          <t xml:space="preserve">
</t>
        </r>
      </text>
    </comment>
    <comment ref="A6" authorId="0" shapeId="0" xr:uid="{0272E8DF-B0EC-47FF-974B-DED5A8E0C681}">
      <text>
        <r>
          <rPr>
            <b/>
            <sz val="9"/>
            <color indexed="81"/>
            <rFont val="Tahoma"/>
            <family val="2"/>
          </rPr>
          <t>1  =  Fascia - E.    171.00
2  =  Fascia - E.    568,00
3  =  Fascia - E.    908,00
4  =  Fascia - E. 2.270,00</t>
        </r>
      </text>
    </comment>
    <comment ref="A7" authorId="0" shapeId="0" xr:uid="{EB31B209-5F6E-43FF-917D-683ADC892684}">
      <text>
        <r>
          <rPr>
            <b/>
            <sz val="9"/>
            <color indexed="81"/>
            <rFont val="Tahoma"/>
            <family val="2"/>
          </rPr>
          <t>1 = Fascia - E.    171.00
2 = Fascia - E.    568,00
3 = Fascia - E.    908,00
4 = Fascia - E. 2.270,00</t>
        </r>
      </text>
    </comment>
    <comment ref="V11" authorId="0" shapeId="0" xr:uid="{CD6A2975-DA18-485D-A6C6-8FCAD4D28B47}">
      <text>
        <r>
          <rPr>
            <b/>
            <sz val="9"/>
            <color indexed="81"/>
            <rFont val="Tahoma"/>
            <family val="2"/>
          </rPr>
          <t xml:space="preserve">Valore da non considerare. Utile solo per compenso al calcolo della voce "compensi ai commissari interni"
</t>
        </r>
      </text>
    </comment>
    <comment ref="A12" authorId="0" shapeId="0" xr:uid="{8F0E264C-D6EF-4C09-9B64-2E6F9408CAAA}">
      <text>
        <r>
          <rPr>
            <b/>
            <sz val="9"/>
            <color indexed="81"/>
            <rFont val="Tahoma"/>
            <family val="2"/>
          </rPr>
          <t xml:space="preserve">Se Commissario con 
più di 2 classi, si paga comunque solo DOPPIO compenso
</t>
        </r>
        <r>
          <rPr>
            <sz val="9"/>
            <color indexed="81"/>
            <rFont val="Tahoma"/>
            <family val="2"/>
          </rPr>
          <t xml:space="preserve">
</t>
        </r>
      </text>
    </comment>
    <comment ref="J14" authorId="0" shapeId="0" xr:uid="{3DC788D5-BA41-45B7-A951-161AFD3419B8}">
      <text>
        <r>
          <rPr>
            <b/>
            <sz val="9"/>
            <color indexed="81"/>
            <rFont val="Tahoma"/>
            <family val="2"/>
          </rPr>
          <t>inserisci il num TOTALE degli alunni della classe articolata</t>
        </r>
      </text>
    </comment>
    <comment ref="L14" authorId="0" shapeId="0" xr:uid="{DD2D6139-D96A-4E42-9A0D-219E035E00E4}">
      <text>
        <r>
          <rPr>
            <b/>
            <sz val="9"/>
            <color indexed="81"/>
            <rFont val="Tahoma"/>
            <family val="2"/>
          </rPr>
          <t>inserisci il num TOTALE degli alunni della classe articolata</t>
        </r>
      </text>
    </comment>
    <comment ref="A18" authorId="0" shapeId="0" xr:uid="{2584EEBF-D071-4F64-9F84-36F0920DC88F}">
      <text>
        <r>
          <rPr>
            <b/>
            <i/>
            <sz val="9"/>
            <color indexed="81"/>
            <rFont val="Tahoma"/>
            <family val="2"/>
          </rPr>
          <t>Inserisci il numero totale dei giorni dei lavori per CALCOLO
 FASCE</t>
        </r>
      </text>
    </comment>
    <comment ref="J25" authorId="1" shapeId="0" xr:uid="{199F900E-0012-4C86-ACB6-8A3607D49C09}">
      <text>
        <r>
          <rPr>
            <b/>
            <sz val="9"/>
            <color indexed="81"/>
            <rFont val="Tahoma"/>
            <family val="2"/>
          </rPr>
          <t>Trattasi di compenso su classe articolata</t>
        </r>
      </text>
    </comment>
    <comment ref="K25" authorId="1" shapeId="0" xr:uid="{B72BFCFB-C2D7-43D7-AB27-D5678EFA19B0}">
      <text>
        <r>
          <rPr>
            <b/>
            <sz val="9"/>
            <color indexed="81"/>
            <rFont val="Tahoma"/>
            <family val="2"/>
          </rPr>
          <t>Trattasi di compenso su classe articolata</t>
        </r>
      </text>
    </comment>
    <comment ref="L25" authorId="1" shapeId="0" xr:uid="{51363EBF-B238-4C78-93E4-EC36E48D5FFB}">
      <text>
        <r>
          <rPr>
            <b/>
            <sz val="9"/>
            <color indexed="81"/>
            <rFont val="Tahoma"/>
            <family val="2"/>
          </rPr>
          <t>Trattasi di compenso su classe articolata</t>
        </r>
        <r>
          <rPr>
            <sz val="9"/>
            <color indexed="81"/>
            <rFont val="Tahoma"/>
            <family val="2"/>
          </rPr>
          <t xml:space="preserve">
</t>
        </r>
      </text>
    </comment>
    <comment ref="M25" authorId="1" shapeId="0" xr:uid="{77A62889-ADBC-44AB-AF78-FEC41669834A}">
      <text>
        <r>
          <rPr>
            <b/>
            <sz val="9"/>
            <color indexed="81"/>
            <rFont val="Tahoma"/>
            <family val="2"/>
          </rPr>
          <t>Trattasi di compenso su classe articolata</t>
        </r>
        <r>
          <rPr>
            <sz val="9"/>
            <color indexed="81"/>
            <rFont val="Tahoma"/>
            <family val="2"/>
          </rPr>
          <t xml:space="preserve">
</t>
        </r>
      </text>
    </comment>
  </commentList>
</comments>
</file>

<file path=xl/sharedStrings.xml><?xml version="1.0" encoding="utf-8"?>
<sst xmlns="http://schemas.openxmlformats.org/spreadsheetml/2006/main" count="327" uniqueCount="37">
  <si>
    <t>sostegno</t>
  </si>
  <si>
    <t>Presidente</t>
  </si>
  <si>
    <t>Esterno</t>
  </si>
  <si>
    <t>Interno</t>
  </si>
  <si>
    <t>Vicepresidente</t>
  </si>
  <si>
    <t>doppio compenso</t>
  </si>
  <si>
    <t>TOTALE</t>
  </si>
  <si>
    <t>PER CATEGORIA</t>
  </si>
  <si>
    <t>N.</t>
  </si>
  <si>
    <t>TOTALI</t>
  </si>
  <si>
    <t>COMMISSIONE</t>
  </si>
  <si>
    <t>IMPORTO</t>
  </si>
  <si>
    <t>Euro</t>
  </si>
  <si>
    <t>T O T A L E</t>
  </si>
  <si>
    <t>RIEPILOGO  FABBISOGNO</t>
  </si>
  <si>
    <t>SVILUPPPO CALCOLI</t>
  </si>
  <si>
    <t xml:space="preserve">TOTALI </t>
  </si>
  <si>
    <t>Componenti INTERNI</t>
  </si>
  <si>
    <t>Componenti ESTERNI</t>
  </si>
  <si>
    <t>Versione</t>
  </si>
  <si>
    <t>FINESTRA di INPUT DATI</t>
  </si>
  <si>
    <r>
      <rPr>
        <b/>
        <sz val="11"/>
        <color rgb="FFFF0000"/>
        <rFont val="Calibri"/>
        <family val="2"/>
        <scheme val="minor"/>
      </rPr>
      <t>NUMERO TOTALE</t>
    </r>
    <r>
      <rPr>
        <b/>
        <sz val="11"/>
        <color theme="1"/>
        <rFont val="Calibri"/>
        <family val="2"/>
        <scheme val="minor"/>
      </rPr>
      <t xml:space="preserve"> classe articolata</t>
    </r>
  </si>
  <si>
    <r>
      <rPr>
        <b/>
        <sz val="11"/>
        <color rgb="FFFF0000"/>
        <rFont val="Calibri"/>
        <family val="2"/>
        <scheme val="minor"/>
      </rPr>
      <t>FRAZIONI</t>
    </r>
    <r>
      <rPr>
        <b/>
        <sz val="11"/>
        <color theme="1"/>
        <rFont val="Calibri"/>
        <family val="2"/>
        <scheme val="minor"/>
      </rPr>
      <t xml:space="preserve"> alunni classe articolata</t>
    </r>
  </si>
  <si>
    <t>Nomi Componenti</t>
  </si>
  <si>
    <r>
      <t xml:space="preserve">Giorni Trasferta </t>
    </r>
    <r>
      <rPr>
        <b/>
        <sz val="11"/>
        <color rgb="FFFF0000"/>
        <rFont val="Calibri"/>
        <family val="2"/>
        <scheme val="minor"/>
      </rPr>
      <t>PRIMA SEDE</t>
    </r>
  </si>
  <si>
    <r>
      <t xml:space="preserve">Giorni Trasferta </t>
    </r>
    <r>
      <rPr>
        <b/>
        <sz val="11"/>
        <color rgb="FFFF0000"/>
        <rFont val="Calibri"/>
        <family val="2"/>
        <scheme val="minor"/>
      </rPr>
      <t>SECONDA SEDE</t>
    </r>
  </si>
  <si>
    <r>
      <t xml:space="preserve">Eventuali richieste di modifiche possono essere inviate al </t>
    </r>
    <r>
      <rPr>
        <b/>
        <i/>
        <sz val="14"/>
        <color rgb="FFFF0000"/>
        <rFont val="Calibri"/>
        <family val="2"/>
        <scheme val="minor"/>
      </rPr>
      <t>ws59@libero.it</t>
    </r>
  </si>
  <si>
    <r>
      <t xml:space="preserve">COMPENSO </t>
    </r>
    <r>
      <rPr>
        <b/>
        <sz val="11"/>
        <color rgb="FFFF0000"/>
        <rFont val="Calibri"/>
        <family val="2"/>
        <scheme val="minor"/>
      </rPr>
      <t>Trasferta PRIMA SEDE</t>
    </r>
  </si>
  <si>
    <r>
      <t xml:space="preserve">COMPENSO </t>
    </r>
    <r>
      <rPr>
        <b/>
        <sz val="11"/>
        <color rgb="FFFF0000"/>
        <rFont val="Calibri"/>
        <family val="2"/>
        <scheme val="minor"/>
      </rPr>
      <t>Trasferta SECONDA SEDE</t>
    </r>
  </si>
  <si>
    <t>PROGRAMMA PER IL CALCOLO DEI COMPENSI DI ESAME NEGLI ISTITUTI DI ISTRUZIONE SUPERIORE</t>
  </si>
  <si>
    <t>Approfitto dell'occasione per augurare a tutti una buona continuazione, visto il mio prossimo pensionamento dal 1 settembre 2024 - Per me è stata una magnifica avventura durata appena 45 anni !! :-)</t>
  </si>
  <si>
    <r>
      <t xml:space="preserve">FASCIA Trasferta </t>
    </r>
    <r>
      <rPr>
        <b/>
        <sz val="10"/>
        <color rgb="FFFF0000"/>
        <rFont val="Calibri"/>
        <family val="2"/>
        <scheme val="minor"/>
      </rPr>
      <t>PRIMA SEDE</t>
    </r>
  </si>
  <si>
    <r>
      <t xml:space="preserve">FASCIA Trasferta </t>
    </r>
    <r>
      <rPr>
        <b/>
        <sz val="10"/>
        <color rgb="FFFF0000"/>
        <rFont val="Calibri"/>
        <family val="2"/>
        <scheme val="minor"/>
      </rPr>
      <t>SECONDA SEDE</t>
    </r>
  </si>
  <si>
    <t>Componente che opera su una commissione di una sola classe</t>
  </si>
  <si>
    <t>9.0</t>
  </si>
  <si>
    <r>
      <t xml:space="preserve">Il programma permette di avere una visione d'insieme dei pagamenti dei compensi di esame di Stato al personale che poi sarà trattato, per la effettiva retribuzione, attraverso le proprie piattaforme </t>
    </r>
    <r>
      <rPr>
        <i/>
        <sz val="16"/>
        <color theme="1"/>
        <rFont val="Calibri"/>
        <family val="2"/>
        <scheme val="minor"/>
      </rPr>
      <t>Argo retribuzioni, Axios ecc</t>
    </r>
    <r>
      <rPr>
        <sz val="16"/>
        <color theme="1"/>
        <rFont val="Calibri"/>
        <family val="2"/>
        <scheme val="minor"/>
      </rPr>
      <t>. - Questo al solo scopo di avere un confronto dei dati. Per il funzionamento basta inserire : nomi dei componenti, fascia/e di trasferta(indicando 1, 2,3,4) e "</t>
    </r>
    <r>
      <rPr>
        <i/>
        <sz val="16"/>
        <color rgb="FFFF0000"/>
        <rFont val="Calibri"/>
        <family val="2"/>
        <scheme val="minor"/>
      </rPr>
      <t>SI</t>
    </r>
    <r>
      <rPr>
        <sz val="16"/>
        <color theme="1"/>
        <rFont val="Calibri"/>
        <family val="2"/>
        <scheme val="minor"/>
      </rPr>
      <t>" nelle celle interessate. Eventualmente anche il numero degli alunni nei due gruppi di tre celle ciascuno, relativi alle sole classi articolate. Per chi non le conosce, riguardano l'eventuale sdoppiamento in due laboratori, e quindi due docenti nella stessa classe, con il risultato, per esempio, di avere un gruppo di alunni che fanno oreficeria e un altro che fa grafica, nella stessa classe. In questo caso il compenso si divide in proporzione al numero degli alunni di ciascun docente).  Nella attuale versione si prevede anche il dimezzamento di un compenso nel caso di un componente con una sola classe. V</t>
    </r>
    <r>
      <rPr>
        <u/>
        <sz val="16"/>
        <color theme="1"/>
        <rFont val="Calibri"/>
        <family val="2"/>
        <scheme val="minor"/>
      </rPr>
      <t>olutamente non sono state nascoste le formule, al fine di poterne comprendere il funzionamento, NELLA FERMA CONVINZIONE, DA SEMPRE, CHE CHI SA HA L'OBBLIGO DI FAR SAPERE</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</si>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</sst>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b/>
      <sz val="14"/>
      <color theme="1"/>
      <name val="Calibri"/>
      <family val="2"/>
      <scheme val="minor"/>
    </font>
    <font>
      <b/>
      <sz val="11"/>
      <color rgb="FFFF0000"/>
      <name val="Calibri"/>
      <family val="2"/>
      <scheme val="minor"/>
    </font>
    <font>
      <i/>
      <sz val="11"/>
      <color rgb="FFFF0000"/>
      <name val="Calibri"/>
      <family val="2"/>
      <scheme val="minor"/>
    </font>
    <font>
      <b/>
      <i/>
      <sz val="11"/>
      <color theme="1"/>
      <name val="Calibri"/>
      <family val="2"/>
      <scheme val="minor"/>
    </font>
    <font>
      <b/>
      <sz val="9"/>
      <color indexed="81"/>
      <name val="Tahoma"/>
      <family val="2"/>
    </font>
    <font>
      <b/>
      <sz val="18"/>
      <color theme="1"/>
      <name val="Calibri"/>
      <family val="2"/>
      <scheme val="minor"/>
    </font>
    <font>
      <b/>
      <sz val="16"/>
      <color theme="1"/>
      <name val="Calibri"/>
      <family val="2"/>
      <scheme val="minor"/>
    </font>
    <font>
      <i/>
      <sz val="11"/>
      <color theme="1"/>
      <name val="Calibri"/>
      <family val="2"/>
      <scheme val="minor"/>
    </font>
    <font>
      <b/>
      <sz val="10"/>
      <color theme="1"/>
      <name val="Calibri"/>
      <family val="2"/>
      <scheme val="minor"/>
    </font>
    <font>
      <b/>
      <i/>
      <sz val="10"/>
      <color rgb="FFFF0000"/>
      <name val="Calibri"/>
      <family val="2"/>
      <scheme val="minor"/>
    </font>
    <font>
      <b/>
      <i/>
      <sz val="11"/>
      <color rgb="FFFFFF00"/>
      <name val="Calibri"/>
      <family val="2"/>
      <scheme val="minor"/>
    </font>
    <font>
      <b/>
      <i/>
      <sz val="9"/>
      <color indexed="81"/>
      <name val="Tahoma"/>
      <family val="2"/>
    </font>
    <font>
      <sz val="9"/>
      <color indexed="81"/>
      <name val="Tahoma"/>
      <family val="2"/>
    </font>
    <font>
      <b/>
      <i/>
      <sz val="12"/>
      <color theme="1"/>
      <name val="Calibri"/>
      <family val="2"/>
      <scheme val="minor"/>
    </font>
    <font>
      <i/>
      <sz val="10"/>
      <color theme="1"/>
      <name val="Calibri"/>
      <family val="2"/>
      <scheme val="minor"/>
    </font>
    <font>
      <b/>
      <i/>
      <sz val="14"/>
      <color rgb="FFFF0000"/>
      <name val="Calibri"/>
      <family val="2"/>
      <scheme val="minor"/>
    </font>
    <font>
      <b/>
      <sz val="16"/>
      <color rgb="FFFF0000"/>
      <name val="Calibri"/>
      <family val="2"/>
      <scheme val="minor"/>
    </font>
    <font>
      <sz val="16"/>
      <color theme="1"/>
      <name val="Calibri"/>
      <family val="2"/>
      <scheme val="minor"/>
    </font>
    <font>
      <i/>
      <sz val="16"/>
      <color theme="1"/>
      <name val="Calibri"/>
      <family val="2"/>
      <scheme val="minor"/>
    </font>
    <font>
      <u/>
      <sz val="16"/>
      <color theme="1"/>
      <name val="Calibri"/>
      <family val="2"/>
      <scheme val="minor"/>
    </font>
    <font>
      <i/>
      <sz val="16"/>
      <color rgb="FFFF0000"/>
      <name val="Calibri"/>
      <family val="2"/>
      <scheme val="minor"/>
    </font>
    <font>
      <b/>
      <sz val="10"/>
      <color rgb="FFFF0000"/>
      <name val="Calibri"/>
      <family val="2"/>
      <scheme val="minor"/>
    </font>
    <font>
      <i/>
      <sz val="9"/>
      <color rgb="FFFF9999"/>
      <name val="Calibri"/>
      <family val="2"/>
      <scheme val="minor"/>
    </font>
    <font>
      <i/>
      <sz val="8"/>
      <color rgb="FFFF9999"/>
      <name val="Calibri"/>
      <family val="2"/>
      <scheme val="minor"/>
    </font>
    <font>
      <i/>
      <sz val="11"/>
      <color rgb="FFC0C0C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CCFF"/>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0000"/>
        <bgColor indexed="64"/>
      </patternFill>
    </fill>
    <fill>
      <patternFill patternType="gray125">
        <bgColor rgb="FFFFFF00"/>
      </patternFill>
    </fill>
    <fill>
      <patternFill patternType="solid">
        <fgColor theme="5"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99FF"/>
        <bgColor indexed="64"/>
      </patternFill>
    </fill>
    <fill>
      <patternFill patternType="solid">
        <fgColor rgb="FFCCCCFF"/>
        <bgColor indexed="64"/>
      </patternFill>
    </fill>
    <fill>
      <patternFill patternType="solid">
        <fgColor indexed="65"/>
        <bgColor indexed="64"/>
      </patternFill>
    </fill>
    <fill>
      <patternFill patternType="solid">
        <fgColor rgb="FF92D050"/>
        <bgColor indexed="64"/>
      </patternFill>
    </fill>
  </fills>
  <borders count="7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style="thick">
        <color indexed="64"/>
      </left>
      <right/>
      <top style="thick">
        <color indexed="64"/>
      </top>
      <bottom style="thick">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style="thick">
        <color indexed="64"/>
      </top>
      <bottom/>
      <diagonal/>
    </border>
    <border>
      <left style="medium">
        <color indexed="64"/>
      </left>
      <right/>
      <top style="thick">
        <color indexed="64"/>
      </top>
      <bottom style="medium">
        <color indexed="64"/>
      </bottom>
      <diagonal/>
    </border>
    <border>
      <left style="medium">
        <color indexed="64"/>
      </left>
      <right/>
      <top style="medium">
        <color indexed="64"/>
      </top>
      <bottom style="thick">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top style="thick">
        <color indexed="64"/>
      </top>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right/>
      <top/>
      <bottom style="thick">
        <color indexed="64"/>
      </bottom>
      <diagonal/>
    </border>
    <border>
      <left style="thick">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style="thick">
        <color indexed="64"/>
      </bottom>
      <diagonal/>
    </border>
    <border>
      <left/>
      <right/>
      <top style="thick">
        <color indexed="64"/>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medium">
        <color indexed="64"/>
      </top>
      <bottom/>
      <diagonal/>
    </border>
    <border>
      <left style="thick">
        <color indexed="64"/>
      </left>
      <right style="thin">
        <color indexed="64"/>
      </right>
      <top/>
      <bottom style="thin">
        <color indexed="64"/>
      </bottom>
      <diagonal/>
    </border>
    <border>
      <left style="thin">
        <color indexed="64"/>
      </left>
      <right style="thick">
        <color indexed="64"/>
      </right>
      <top style="medium">
        <color indexed="64"/>
      </top>
      <bottom style="thin">
        <color indexed="64"/>
      </bottom>
      <diagonal/>
    </border>
    <border>
      <left/>
      <right/>
      <top/>
      <bottom style="medium">
        <color indexed="64"/>
      </bottom>
      <diagonal/>
    </border>
  </borders>
  <cellStyleXfs count="1">
    <xf numFmtId="0" fontId="0" fillId="0" borderId="0"/>
  </cellStyleXfs>
  <cellXfs count="206">
    <xf numFmtId="0" fontId="0" fillId="0" borderId="0" xfId="0"/>
    <xf numFmtId="0" fontId="0" fillId="0" borderId="0" xfId="0" applyBorder="1"/>
    <xf numFmtId="0" fontId="1" fillId="0" borderId="3" xfId="0" applyFont="1" applyBorder="1"/>
    <xf numFmtId="4" fontId="0" fillId="0" borderId="3" xfId="0" applyNumberFormat="1" applyBorder="1" applyAlignment="1">
      <alignment horizontal="center" vertical="center"/>
    </xf>
    <xf numFmtId="4" fontId="0" fillId="0" borderId="0" xfId="0" applyNumberFormat="1" applyBorder="1" applyAlignment="1">
      <alignment horizontal="center" vertical="center"/>
    </xf>
    <xf numFmtId="4" fontId="0" fillId="0" borderId="0" xfId="0" applyNumberFormat="1"/>
    <xf numFmtId="4" fontId="0" fillId="0" borderId="6" xfId="0" applyNumberFormat="1" applyBorder="1" applyAlignment="1">
      <alignment horizontal="center" vertical="center"/>
    </xf>
    <xf numFmtId="0" fontId="0" fillId="0" borderId="0" xfId="0" applyBorder="1" applyAlignment="1"/>
    <xf numFmtId="0" fontId="0" fillId="0" borderId="26" xfId="0" applyBorder="1" applyAlignment="1">
      <alignment horizontal="center" vertical="center"/>
    </xf>
    <xf numFmtId="3" fontId="0" fillId="0" borderId="27" xfId="0" applyNumberFormat="1" applyBorder="1" applyAlignment="1">
      <alignment horizontal="center" vertical="center"/>
    </xf>
    <xf numFmtId="0" fontId="0" fillId="0" borderId="18" xfId="0" applyBorder="1" applyAlignment="1">
      <alignment horizontal="center" vertical="center"/>
    </xf>
    <xf numFmtId="4" fontId="0" fillId="4" borderId="31" xfId="0" applyNumberFormat="1" applyFill="1" applyBorder="1" applyAlignment="1">
      <alignment horizontal="center" vertical="center"/>
    </xf>
    <xf numFmtId="4" fontId="0" fillId="4" borderId="20" xfId="0" applyNumberFormat="1" applyFill="1" applyBorder="1" applyAlignment="1">
      <alignment horizontal="center" vertical="center"/>
    </xf>
    <xf numFmtId="0" fontId="0" fillId="2" borderId="6"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 fontId="0" fillId="0" borderId="19" xfId="0" applyNumberFormat="1" applyBorder="1" applyAlignment="1">
      <alignment horizontal="center" vertical="center"/>
    </xf>
    <xf numFmtId="4" fontId="5" fillId="3" borderId="22" xfId="0" applyNumberFormat="1" applyFont="1" applyFill="1" applyBorder="1" applyAlignment="1">
      <alignment horizontal="center" vertical="center"/>
    </xf>
    <xf numFmtId="4" fontId="1" fillId="5" borderId="22" xfId="0" applyNumberFormat="1" applyFont="1" applyFill="1" applyBorder="1" applyAlignment="1">
      <alignment horizontal="center" vertical="center"/>
    </xf>
    <xf numFmtId="0" fontId="0" fillId="0" borderId="5" xfId="0" applyBorder="1" applyAlignment="1">
      <alignment horizontal="center" vertical="center"/>
    </xf>
    <xf numFmtId="4" fontId="0" fillId="0" borderId="5" xfId="0" applyNumberFormat="1" applyBorder="1" applyAlignment="1">
      <alignment vertical="center"/>
    </xf>
    <xf numFmtId="4" fontId="4" fillId="0" borderId="5" xfId="0" applyNumberFormat="1" applyFont="1" applyBorder="1" applyAlignment="1">
      <alignment horizontal="right" vertical="center"/>
    </xf>
    <xf numFmtId="0" fontId="1" fillId="7" borderId="5" xfId="0" applyFont="1" applyFill="1" applyBorder="1" applyAlignment="1">
      <alignment horizontal="center" vertical="center"/>
    </xf>
    <xf numFmtId="0" fontId="0" fillId="2" borderId="40" xfId="0" applyFill="1" applyBorder="1" applyAlignment="1" applyProtection="1">
      <alignment horizontal="center" vertical="center"/>
      <protection locked="0"/>
    </xf>
    <xf numFmtId="0" fontId="1" fillId="8" borderId="20" xfId="0" applyFont="1" applyFill="1" applyBorder="1" applyAlignment="1">
      <alignment vertical="center" wrapText="1"/>
    </xf>
    <xf numFmtId="4" fontId="0" fillId="0" borderId="25" xfId="0" applyNumberFormat="1" applyBorder="1" applyAlignment="1">
      <alignment horizontal="center" vertical="center"/>
    </xf>
    <xf numFmtId="4" fontId="0" fillId="0" borderId="4" xfId="0" applyNumberFormat="1" applyBorder="1" applyAlignment="1">
      <alignment horizontal="center" vertical="center"/>
    </xf>
    <xf numFmtId="4" fontId="0" fillId="0" borderId="42" xfId="0" applyNumberFormat="1" applyBorder="1" applyAlignment="1">
      <alignment horizontal="center" vertical="center"/>
    </xf>
    <xf numFmtId="4" fontId="0" fillId="0" borderId="40" xfId="0" applyNumberFormat="1" applyBorder="1" applyAlignment="1">
      <alignment horizontal="center" vertical="center"/>
    </xf>
    <xf numFmtId="4" fontId="0" fillId="0" borderId="18" xfId="0" applyNumberFormat="1" applyBorder="1" applyAlignment="1">
      <alignment horizontal="center" vertical="center"/>
    </xf>
    <xf numFmtId="4" fontId="0" fillId="0" borderId="44" xfId="0" applyNumberFormat="1" applyBorder="1" applyAlignment="1">
      <alignment horizontal="center" vertical="center"/>
    </xf>
    <xf numFmtId="4" fontId="0" fillId="0" borderId="45" xfId="0" applyNumberFormat="1" applyBorder="1" applyAlignment="1">
      <alignment horizontal="center" vertical="center"/>
    </xf>
    <xf numFmtId="0" fontId="0" fillId="2" borderId="42" xfId="0" applyFill="1" applyBorder="1" applyAlignment="1" applyProtection="1">
      <alignment horizontal="center" vertical="center"/>
      <protection locked="0"/>
    </xf>
    <xf numFmtId="4" fontId="0" fillId="0" borderId="51" xfId="0" applyNumberFormat="1" applyBorder="1" applyAlignment="1">
      <alignment horizontal="center" vertical="center"/>
    </xf>
    <xf numFmtId="4" fontId="0" fillId="0" borderId="48" xfId="0" applyNumberFormat="1" applyBorder="1" applyAlignment="1">
      <alignment horizontal="center" vertical="center"/>
    </xf>
    <xf numFmtId="0" fontId="0" fillId="10" borderId="54" xfId="0" applyFill="1" applyBorder="1" applyAlignment="1" applyProtection="1">
      <alignment horizontal="center" vertical="center"/>
      <protection locked="0"/>
    </xf>
    <xf numFmtId="0" fontId="0" fillId="10" borderId="53"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4" fontId="0" fillId="0" borderId="55" xfId="0" applyNumberFormat="1" applyBorder="1" applyAlignment="1">
      <alignment horizontal="center" vertical="center"/>
    </xf>
    <xf numFmtId="4" fontId="0" fillId="0" borderId="39" xfId="0" applyNumberFormat="1" applyBorder="1" applyAlignment="1">
      <alignment horizontal="center" vertical="center"/>
    </xf>
    <xf numFmtId="0" fontId="1" fillId="10" borderId="10" xfId="0"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wrapText="1"/>
      <protection locked="0"/>
    </xf>
    <xf numFmtId="0" fontId="1" fillId="10" borderId="11" xfId="0" applyFont="1" applyFill="1" applyBorder="1" applyAlignment="1" applyProtection="1">
      <alignment horizontal="center" vertical="center" wrapText="1"/>
      <protection locked="0"/>
    </xf>
    <xf numFmtId="4" fontId="1" fillId="0" borderId="0" xfId="0" applyNumberFormat="1" applyFont="1" applyFill="1" applyBorder="1" applyAlignment="1">
      <alignment horizontal="center" vertical="center"/>
    </xf>
    <xf numFmtId="0" fontId="0" fillId="0" borderId="0" xfId="0" applyFill="1" applyBorder="1"/>
    <xf numFmtId="4" fontId="1" fillId="0" borderId="1" xfId="0" applyNumberFormat="1" applyFont="1" applyBorder="1" applyAlignment="1">
      <alignment horizontal="right"/>
    </xf>
    <xf numFmtId="4" fontId="1" fillId="0" borderId="1" xfId="0" applyNumberFormat="1" applyFont="1" applyBorder="1" applyAlignment="1">
      <alignment horizontal="right" vertical="center"/>
    </xf>
    <xf numFmtId="0" fontId="6" fillId="0" borderId="5" xfId="0" applyFont="1" applyBorder="1" applyAlignment="1">
      <alignment horizontal="center" vertical="center"/>
    </xf>
    <xf numFmtId="0" fontId="11" fillId="2" borderId="17" xfId="0" applyFont="1" applyFill="1" applyBorder="1" applyAlignment="1" applyProtection="1">
      <alignment horizontal="center" vertical="center"/>
      <protection locked="0"/>
    </xf>
    <xf numFmtId="0" fontId="11" fillId="2" borderId="34"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48" xfId="0" applyFont="1" applyFill="1" applyBorder="1" applyAlignment="1" applyProtection="1">
      <alignment horizontal="center" vertical="center"/>
      <protection locked="0"/>
    </xf>
    <xf numFmtId="0" fontId="11" fillId="2" borderId="20"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11" fillId="2" borderId="56"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4" fillId="12" borderId="7" xfId="0" applyFont="1" applyFill="1" applyBorder="1" applyAlignment="1" applyProtection="1">
      <alignment horizontal="center" vertical="center"/>
      <protection locked="0"/>
    </xf>
    <xf numFmtId="0" fontId="4" fillId="12" borderId="24" xfId="0" applyFont="1" applyFill="1" applyBorder="1" applyAlignment="1" applyProtection="1">
      <alignment horizontal="center" vertical="center"/>
      <protection locked="0"/>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4" fillId="12" borderId="12" xfId="0" applyFont="1" applyFill="1" applyBorder="1" applyAlignment="1" applyProtection="1">
      <alignment horizontal="center" vertical="center"/>
      <protection locked="0"/>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1" fillId="2" borderId="35" xfId="0" applyFont="1" applyFill="1" applyBorder="1" applyAlignment="1" applyProtection="1">
      <alignment horizontal="center" vertical="center"/>
      <protection locked="0"/>
    </xf>
    <xf numFmtId="0" fontId="0" fillId="0" borderId="23" xfId="0" applyBorder="1"/>
    <xf numFmtId="4" fontId="0" fillId="0" borderId="62" xfId="0" applyNumberFormat="1" applyBorder="1" applyAlignment="1">
      <alignment horizontal="center" vertical="center"/>
    </xf>
    <xf numFmtId="4" fontId="0" fillId="0" borderId="63" xfId="0" applyNumberFormat="1" applyBorder="1" applyAlignment="1">
      <alignment horizontal="center" vertical="center"/>
    </xf>
    <xf numFmtId="0" fontId="1" fillId="13" borderId="9" xfId="0" applyFont="1" applyFill="1" applyBorder="1" applyAlignment="1" applyProtection="1">
      <alignment horizontal="center" vertical="center" wrapText="1"/>
      <protection locked="0"/>
    </xf>
    <xf numFmtId="0" fontId="1" fillId="13" borderId="10" xfId="0" applyFont="1" applyFill="1" applyBorder="1" applyAlignment="1" applyProtection="1">
      <alignment horizontal="center" vertical="center" wrapText="1"/>
      <protection locked="0"/>
    </xf>
    <xf numFmtId="0" fontId="1" fillId="4" borderId="16"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3" fillId="1"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9" fillId="2" borderId="7" xfId="0" applyFont="1" applyFill="1" applyBorder="1" applyAlignment="1" applyProtection="1">
      <alignment horizontal="center" vertical="center"/>
      <protection locked="0"/>
    </xf>
    <xf numFmtId="0" fontId="1" fillId="8" borderId="3" xfId="0" applyFont="1" applyFill="1" applyBorder="1" applyAlignment="1">
      <alignment vertical="center" wrapText="1"/>
    </xf>
    <xf numFmtId="4" fontId="1" fillId="3" borderId="32" xfId="0" applyNumberFormat="1" applyFont="1" applyFill="1" applyBorder="1" applyAlignment="1">
      <alignment horizontal="right" vertical="center"/>
    </xf>
    <xf numFmtId="4" fontId="1" fillId="3" borderId="33" xfId="0" applyNumberFormat="1" applyFont="1" applyFill="1" applyBorder="1" applyAlignment="1">
      <alignment horizontal="right" vertical="center"/>
    </xf>
    <xf numFmtId="0" fontId="0" fillId="9" borderId="54" xfId="0" applyFill="1" applyBorder="1" applyAlignment="1" applyProtection="1">
      <alignment horizontal="center" vertical="center"/>
      <protection locked="0"/>
    </xf>
    <xf numFmtId="0" fontId="0" fillId="9" borderId="14" xfId="0" applyFill="1" applyBorder="1" applyAlignment="1" applyProtection="1">
      <alignment horizontal="center" vertical="center"/>
      <protection locked="0"/>
    </xf>
    <xf numFmtId="0" fontId="11" fillId="2" borderId="64" xfId="0" applyFont="1" applyFill="1" applyBorder="1" applyAlignment="1" applyProtection="1">
      <alignment horizontal="center" vertical="center"/>
      <protection locked="0"/>
    </xf>
    <xf numFmtId="0" fontId="13" fillId="0" borderId="15" xfId="0" applyFont="1" applyFill="1" applyBorder="1" applyAlignment="1">
      <alignment horizontal="center" vertical="center" wrapText="1"/>
    </xf>
    <xf numFmtId="49" fontId="0" fillId="0" borderId="5" xfId="0" applyNumberFormat="1" applyBorder="1" applyAlignment="1">
      <alignment horizontal="center" vertical="center"/>
    </xf>
    <xf numFmtId="49" fontId="4" fillId="0" borderId="5" xfId="0" applyNumberFormat="1" applyFont="1" applyBorder="1" applyAlignment="1" applyProtection="1">
      <alignment vertical="center" wrapText="1"/>
      <protection locked="0"/>
    </xf>
    <xf numFmtId="49" fontId="4" fillId="2" borderId="8" xfId="0" applyNumberFormat="1" applyFont="1" applyFill="1" applyBorder="1" applyAlignment="1" applyProtection="1">
      <alignment horizontal="center" vertical="center" wrapText="1"/>
      <protection locked="0"/>
    </xf>
    <xf numFmtId="3" fontId="0" fillId="0" borderId="65" xfId="0" applyNumberFormat="1" applyBorder="1" applyAlignment="1">
      <alignment horizontal="center"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0" fillId="0" borderId="5" xfId="0" applyBorder="1"/>
    <xf numFmtId="0" fontId="4" fillId="0" borderId="7" xfId="0" applyFont="1" applyFill="1" applyBorder="1" applyAlignment="1">
      <alignment horizontal="center" vertical="center"/>
    </xf>
    <xf numFmtId="4" fontId="1" fillId="0" borderId="7"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12" xfId="0" applyNumberFormat="1" applyFont="1" applyBorder="1" applyAlignment="1">
      <alignment horizontal="center" vertical="center"/>
    </xf>
    <xf numFmtId="0" fontId="17" fillId="0" borderId="1" xfId="0" applyFont="1" applyBorder="1" applyAlignment="1">
      <alignment vertical="center"/>
    </xf>
    <xf numFmtId="0" fontId="18" fillId="0" borderId="5" xfId="0" applyFont="1" applyBorder="1" applyAlignment="1">
      <alignment horizontal="center" vertical="center" wrapText="1"/>
    </xf>
    <xf numFmtId="0" fontId="0" fillId="7" borderId="5" xfId="0" applyFont="1" applyFill="1" applyBorder="1" applyAlignment="1">
      <alignment horizontal="center" vertical="center"/>
    </xf>
    <xf numFmtId="0" fontId="0" fillId="0" borderId="5" xfId="0" applyBorder="1" applyAlignment="1">
      <alignment horizontal="center"/>
    </xf>
    <xf numFmtId="49" fontId="0" fillId="0" borderId="1" xfId="0" applyNumberFormat="1" applyBorder="1" applyAlignment="1">
      <alignment horizontal="center" vertical="center"/>
    </xf>
    <xf numFmtId="4" fontId="0" fillId="0" borderId="27" xfId="0" applyNumberFormat="1" applyBorder="1" applyAlignment="1">
      <alignment horizontal="center" vertical="center"/>
    </xf>
    <xf numFmtId="0" fontId="1" fillId="10" borderId="68"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center"/>
      <protection locked="0"/>
    </xf>
    <xf numFmtId="0" fontId="10" fillId="0" borderId="14" xfId="0" applyFont="1" applyBorder="1" applyAlignment="1">
      <alignment horizontal="center" vertical="center"/>
    </xf>
    <xf numFmtId="0" fontId="10" fillId="0" borderId="57" xfId="0" applyFont="1" applyBorder="1" applyAlignment="1">
      <alignment horizontal="center" vertical="center"/>
    </xf>
    <xf numFmtId="0" fontId="4" fillId="12" borderId="15" xfId="0" applyFont="1" applyFill="1" applyBorder="1" applyAlignment="1" applyProtection="1">
      <alignment horizontal="center" vertical="center"/>
      <protection locked="0"/>
    </xf>
    <xf numFmtId="0" fontId="4" fillId="12" borderId="13" xfId="0" applyFont="1" applyFill="1" applyBorder="1" applyAlignment="1" applyProtection="1">
      <alignment horizontal="center" vertical="center"/>
      <protection locked="0"/>
    </xf>
    <xf numFmtId="0" fontId="4" fillId="12" borderId="54" xfId="0" applyFont="1" applyFill="1" applyBorder="1" applyAlignment="1" applyProtection="1">
      <alignment horizontal="center" vertical="center"/>
      <protection locked="0"/>
    </xf>
    <xf numFmtId="0" fontId="4" fillId="12" borderId="14"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wrapText="1"/>
      <protection locked="0"/>
    </xf>
    <xf numFmtId="0" fontId="2" fillId="0" borderId="5" xfId="0" applyFont="1" applyBorder="1" applyAlignment="1">
      <alignment horizontal="center" vertical="center"/>
    </xf>
    <xf numFmtId="0" fontId="12" fillId="4" borderId="3" xfId="0" applyFont="1" applyFill="1" applyBorder="1" applyAlignment="1">
      <alignment vertical="center" wrapText="1"/>
    </xf>
    <xf numFmtId="4" fontId="0" fillId="0" borderId="70" xfId="0" applyNumberFormat="1" applyBorder="1" applyAlignment="1">
      <alignment horizontal="center" vertical="center"/>
    </xf>
    <xf numFmtId="4" fontId="0" fillId="0" borderId="64" xfId="0" applyNumberFormat="1" applyBorder="1" applyAlignment="1">
      <alignment horizontal="center" vertical="center"/>
    </xf>
    <xf numFmtId="4" fontId="1" fillId="18" borderId="50" xfId="0" applyNumberFormat="1" applyFont="1" applyFill="1" applyBorder="1" applyAlignment="1">
      <alignment horizontal="center" vertical="center"/>
    </xf>
    <xf numFmtId="4" fontId="0" fillId="0" borderId="28" xfId="0" applyNumberFormat="1" applyBorder="1" applyAlignment="1">
      <alignment horizontal="center" vertical="center"/>
    </xf>
    <xf numFmtId="4" fontId="0" fillId="0" borderId="35" xfId="0" applyNumberFormat="1" applyBorder="1" applyAlignment="1">
      <alignment horizontal="center" vertical="center"/>
    </xf>
    <xf numFmtId="0" fontId="1" fillId="13" borderId="68"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1" fillId="10" borderId="72" xfId="0" applyFont="1" applyFill="1" applyBorder="1" applyAlignment="1" applyProtection="1">
      <alignment horizontal="center" vertical="center" wrapText="1"/>
      <protection locked="0"/>
    </xf>
    <xf numFmtId="0" fontId="4" fillId="12" borderId="35" xfId="0" applyFont="1" applyFill="1" applyBorder="1" applyAlignment="1" applyProtection="1">
      <alignment horizontal="center" vertical="center"/>
      <protection locked="0"/>
    </xf>
    <xf numFmtId="0" fontId="4" fillId="12" borderId="56" xfId="0" applyFont="1" applyFill="1" applyBorder="1" applyAlignment="1" applyProtection="1">
      <alignment horizontal="center" vertical="center"/>
      <protection locked="0"/>
    </xf>
    <xf numFmtId="0" fontId="0" fillId="2" borderId="73"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 fillId="19" borderId="68" xfId="0" applyFont="1" applyFill="1" applyBorder="1" applyAlignment="1" applyProtection="1">
      <alignment horizontal="center" vertical="center" wrapText="1"/>
      <protection locked="0"/>
    </xf>
    <xf numFmtId="0" fontId="1" fillId="19" borderId="71" xfId="0" applyFont="1" applyFill="1" applyBorder="1" applyAlignment="1" applyProtection="1">
      <alignment horizontal="center" vertical="center" wrapText="1"/>
      <protection locked="0"/>
    </xf>
    <xf numFmtId="0" fontId="1" fillId="19" borderId="74" xfId="0" applyFont="1" applyFill="1" applyBorder="1" applyAlignment="1" applyProtection="1">
      <alignment horizontal="center" vertical="center" wrapText="1"/>
      <protection locked="0"/>
    </xf>
    <xf numFmtId="0" fontId="0" fillId="11" borderId="40" xfId="0" applyFont="1" applyFill="1" applyBorder="1" applyAlignment="1" applyProtection="1">
      <alignment horizontal="center" vertical="center" wrapText="1"/>
    </xf>
    <xf numFmtId="0" fontId="0" fillId="11" borderId="39" xfId="0" applyFont="1" applyFill="1" applyBorder="1" applyAlignment="1" applyProtection="1">
      <alignment horizontal="center" vertical="center" wrapText="1"/>
    </xf>
    <xf numFmtId="0" fontId="0" fillId="11" borderId="45" xfId="0" applyFont="1" applyFill="1" applyBorder="1" applyAlignment="1" applyProtection="1">
      <alignment horizontal="center" vertical="center" wrapText="1"/>
    </xf>
    <xf numFmtId="0" fontId="0" fillId="11" borderId="41" xfId="0" applyFill="1" applyBorder="1" applyAlignment="1" applyProtection="1">
      <alignment horizontal="center" vertical="center"/>
    </xf>
    <xf numFmtId="0" fontId="0" fillId="11" borderId="47" xfId="0" applyFill="1" applyBorder="1" applyAlignment="1" applyProtection="1">
      <alignment horizontal="center" vertical="center"/>
    </xf>
    <xf numFmtId="0" fontId="0" fillId="11" borderId="46" xfId="0" applyFill="1" applyBorder="1" applyAlignment="1" applyProtection="1">
      <alignment horizontal="center" vertical="center"/>
    </xf>
    <xf numFmtId="0" fontId="0" fillId="11" borderId="52" xfId="0" applyFill="1" applyBorder="1" applyAlignment="1" applyProtection="1">
      <alignment horizontal="center" vertical="center"/>
    </xf>
    <xf numFmtId="0" fontId="0" fillId="11" borderId="61" xfId="0" applyFill="1" applyBorder="1" applyAlignment="1" applyProtection="1">
      <alignment horizontal="center" vertical="center"/>
    </xf>
    <xf numFmtId="0" fontId="0" fillId="11" borderId="57" xfId="0" applyFill="1" applyBorder="1" applyAlignment="1" applyProtection="1">
      <alignment horizontal="center" vertical="center"/>
    </xf>
    <xf numFmtId="0" fontId="0" fillId="11" borderId="14" xfId="0" applyFill="1" applyBorder="1" applyAlignment="1" applyProtection="1">
      <alignment horizontal="center" vertical="center"/>
    </xf>
    <xf numFmtId="0" fontId="2" fillId="11" borderId="66" xfId="0" applyFont="1" applyFill="1" applyBorder="1" applyProtection="1"/>
    <xf numFmtId="0" fontId="2" fillId="11" borderId="59" xfId="0" applyFont="1" applyFill="1" applyBorder="1" applyProtection="1"/>
    <xf numFmtId="0" fontId="0" fillId="2" borderId="29" xfId="0" applyFill="1" applyBorder="1" applyAlignment="1" applyProtection="1">
      <alignment horizontal="center" vertical="center"/>
      <protection locked="0"/>
    </xf>
    <xf numFmtId="0" fontId="0" fillId="11" borderId="30" xfId="0" applyFill="1" applyBorder="1" applyAlignment="1" applyProtection="1">
      <alignment horizontal="center" vertical="center"/>
    </xf>
    <xf numFmtId="0" fontId="0" fillId="11" borderId="69" xfId="0" applyFill="1" applyBorder="1" applyAlignment="1" applyProtection="1">
      <alignment horizontal="center" vertical="center"/>
    </xf>
    <xf numFmtId="0" fontId="0" fillId="11" borderId="67" xfId="0" applyFill="1" applyBorder="1" applyAlignment="1" applyProtection="1">
      <alignment horizontal="center" vertical="center"/>
    </xf>
    <xf numFmtId="0" fontId="0" fillId="11" borderId="75" xfId="0" applyFill="1" applyBorder="1" applyAlignment="1" applyProtection="1">
      <alignment horizontal="center" vertical="center"/>
    </xf>
    <xf numFmtId="3" fontId="26" fillId="0" borderId="27" xfId="0" applyNumberFormat="1" applyFont="1" applyBorder="1" applyAlignment="1">
      <alignment horizontal="center" vertical="center"/>
    </xf>
    <xf numFmtId="4" fontId="27" fillId="0" borderId="3" xfId="0" applyNumberFormat="1" applyFont="1" applyFill="1" applyBorder="1" applyAlignment="1">
      <alignment horizontal="center" vertical="center"/>
    </xf>
    <xf numFmtId="49" fontId="12" fillId="0" borderId="0" xfId="0" applyNumberFormat="1" applyFont="1" applyBorder="1" applyAlignment="1" applyProtection="1">
      <alignment vertical="center" wrapText="1"/>
      <protection locked="0"/>
    </xf>
    <xf numFmtId="0" fontId="21" fillId="7" borderId="1" xfId="0" applyFont="1" applyFill="1" applyBorder="1" applyAlignment="1">
      <alignment horizontal="justify" vertical="center" wrapText="1"/>
    </xf>
    <xf numFmtId="0" fontId="21" fillId="7" borderId="60" xfId="0" applyFont="1" applyFill="1" applyBorder="1" applyAlignment="1">
      <alignment horizontal="justify" vertical="center" wrapText="1"/>
    </xf>
    <xf numFmtId="0" fontId="21" fillId="7" borderId="2" xfId="0" applyFont="1" applyFill="1" applyBorder="1" applyAlignment="1">
      <alignment horizontal="justify" vertical="center" wrapText="1"/>
    </xf>
    <xf numFmtId="0" fontId="7" fillId="16" borderId="30" xfId="0" applyFont="1" applyFill="1" applyBorder="1" applyAlignment="1">
      <alignment horizontal="center" vertical="center"/>
    </xf>
    <xf numFmtId="0" fontId="7" fillId="16" borderId="69" xfId="0" applyFont="1" applyFill="1" applyBorder="1" applyAlignment="1">
      <alignment horizontal="center" vertical="center"/>
    </xf>
    <xf numFmtId="0" fontId="7" fillId="16" borderId="66" xfId="0" applyFont="1" applyFill="1" applyBorder="1" applyAlignment="1">
      <alignment horizontal="center" vertical="center"/>
    </xf>
    <xf numFmtId="0" fontId="20" fillId="17" borderId="1" xfId="0" applyFont="1" applyFill="1" applyBorder="1" applyAlignment="1">
      <alignment horizontal="center" vertical="center"/>
    </xf>
    <xf numFmtId="0" fontId="20" fillId="17" borderId="60" xfId="0" applyFont="1" applyFill="1" applyBorder="1" applyAlignment="1">
      <alignment horizontal="center" vertical="center"/>
    </xf>
    <xf numFmtId="0" fontId="20" fillId="17" borderId="2" xfId="0" applyFont="1" applyFill="1" applyBorder="1" applyAlignment="1">
      <alignment horizontal="center" vertical="center"/>
    </xf>
    <xf numFmtId="0" fontId="22" fillId="2" borderId="3" xfId="0" applyFont="1" applyFill="1" applyBorder="1" applyAlignment="1">
      <alignment horizontal="center" vertical="center" wrapText="1"/>
    </xf>
    <xf numFmtId="0" fontId="14" fillId="14" borderId="1" xfId="0" applyFont="1" applyFill="1" applyBorder="1" applyAlignment="1">
      <alignment horizontal="center" vertical="center"/>
    </xf>
    <xf numFmtId="0" fontId="14" fillId="14" borderId="60" xfId="0" applyFont="1" applyFill="1" applyBorder="1" applyAlignment="1">
      <alignment horizontal="center" vertical="center"/>
    </xf>
    <xf numFmtId="0" fontId="14" fillId="14" borderId="2"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60" xfId="0" applyFont="1" applyFill="1" applyBorder="1" applyAlignment="1">
      <alignment horizontal="center" vertical="center"/>
    </xf>
    <xf numFmtId="0" fontId="7" fillId="7" borderId="2" xfId="0" applyFont="1" applyFill="1" applyBorder="1" applyAlignment="1">
      <alignment horizontal="center" vertical="center"/>
    </xf>
    <xf numFmtId="0" fontId="14" fillId="15" borderId="1" xfId="0" applyFont="1" applyFill="1" applyBorder="1" applyAlignment="1">
      <alignment horizontal="center" vertical="center"/>
    </xf>
    <xf numFmtId="0" fontId="14" fillId="15" borderId="60" xfId="0" applyFont="1" applyFill="1" applyBorder="1" applyAlignment="1">
      <alignment horizontal="center" vertical="center"/>
    </xf>
    <xf numFmtId="0" fontId="14" fillId="15" borderId="2" xfId="0" applyFont="1" applyFill="1" applyBorder="1" applyAlignment="1">
      <alignment horizontal="center" vertical="center"/>
    </xf>
    <xf numFmtId="4" fontId="3" fillId="7" borderId="22" xfId="0" applyNumberFormat="1" applyFont="1" applyFill="1" applyBorder="1" applyAlignment="1">
      <alignment horizontal="center" vertical="center"/>
    </xf>
    <xf numFmtId="0" fontId="3" fillId="7" borderId="22" xfId="0" applyFont="1" applyFill="1" applyBorder="1" applyAlignment="1">
      <alignment horizontal="center" vertical="center"/>
    </xf>
    <xf numFmtId="4" fontId="1" fillId="4" borderId="21" xfId="0" applyNumberFormat="1" applyFont="1" applyFill="1" applyBorder="1" applyAlignment="1">
      <alignment horizontal="center" vertical="center"/>
    </xf>
    <xf numFmtId="4" fontId="1" fillId="4" borderId="15" xfId="0" applyNumberFormat="1" applyFont="1" applyFill="1" applyBorder="1" applyAlignment="1">
      <alignment horizontal="center" vertical="center"/>
    </xf>
    <xf numFmtId="0" fontId="7" fillId="6" borderId="24" xfId="0" applyFont="1" applyFill="1" applyBorder="1" applyAlignment="1">
      <alignment horizontal="center" vertical="center"/>
    </xf>
    <xf numFmtId="0" fontId="7" fillId="6" borderId="12" xfId="0" applyFont="1" applyFill="1" applyBorder="1" applyAlignment="1">
      <alignment horizontal="center" vertical="center"/>
    </xf>
    <xf numFmtId="0" fontId="0" fillId="9" borderId="7" xfId="0" applyFill="1" applyBorder="1" applyAlignment="1" applyProtection="1">
      <alignment horizontal="center" vertical="center"/>
      <protection locked="0"/>
    </xf>
    <xf numFmtId="0" fontId="0" fillId="10" borderId="24" xfId="0" applyFont="1" applyFill="1" applyBorder="1" applyAlignment="1" applyProtection="1">
      <alignment horizontal="center" vertical="center"/>
      <protection locked="0"/>
    </xf>
    <xf numFmtId="0" fontId="0" fillId="10" borderId="12" xfId="0" applyFont="1" applyFill="1" applyBorder="1" applyAlignment="1" applyProtection="1">
      <alignment horizontal="center" vertical="center"/>
      <protection locked="0"/>
    </xf>
    <xf numFmtId="4" fontId="1" fillId="0" borderId="58" xfId="0" applyNumberFormat="1" applyFont="1" applyBorder="1" applyAlignment="1">
      <alignment horizontal="center" vertical="center"/>
    </xf>
    <xf numFmtId="4" fontId="1" fillId="0" borderId="59" xfId="0" applyNumberFormat="1" applyFont="1" applyBorder="1" applyAlignment="1">
      <alignment horizontal="center" vertical="center"/>
    </xf>
    <xf numFmtId="0" fontId="7" fillId="5" borderId="1" xfId="0" applyFont="1" applyFill="1" applyBorder="1" applyAlignment="1">
      <alignment horizontal="center" vertical="center" wrapText="1"/>
    </xf>
    <xf numFmtId="0" fontId="7" fillId="5" borderId="6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2" fillId="0" borderId="31"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41" xfId="0" applyFont="1" applyFill="1" applyBorder="1" applyAlignment="1" applyProtection="1">
      <alignment horizontal="center" vertical="center" wrapText="1"/>
    </xf>
    <xf numFmtId="0" fontId="2" fillId="0" borderId="61" xfId="0" applyFont="1" applyFill="1" applyBorder="1" applyAlignment="1" applyProtection="1">
      <alignment horizontal="center" vertical="center" wrapText="1"/>
    </xf>
    <xf numFmtId="0" fontId="10" fillId="0" borderId="36" xfId="0" applyFont="1" applyBorder="1" applyAlignment="1">
      <alignment horizontal="center" vertical="center"/>
    </xf>
    <xf numFmtId="0" fontId="10" fillId="0" borderId="14" xfId="0" applyFont="1" applyBorder="1" applyAlignment="1">
      <alignment horizontal="center" vertical="center"/>
    </xf>
    <xf numFmtId="0" fontId="28" fillId="18" borderId="27" xfId="0" applyFont="1" applyFill="1" applyBorder="1" applyAlignment="1">
      <alignment horizontal="center" vertical="center"/>
    </xf>
    <xf numFmtId="0" fontId="28" fillId="18" borderId="3" xfId="0" applyFont="1" applyFill="1" applyBorder="1" applyAlignment="1">
      <alignment horizontal="center" vertical="center"/>
    </xf>
    <xf numFmtId="0" fontId="19" fillId="17" borderId="1" xfId="0" applyFont="1" applyFill="1" applyBorder="1" applyAlignment="1">
      <alignment horizontal="center" vertical="center"/>
    </xf>
    <xf numFmtId="0" fontId="19" fillId="17" borderId="2" xfId="0" applyFont="1" applyFill="1" applyBorder="1" applyAlignment="1">
      <alignment horizontal="center" vertical="center"/>
    </xf>
    <xf numFmtId="0" fontId="17" fillId="0" borderId="1" xfId="0" applyFont="1" applyBorder="1" applyAlignment="1">
      <alignment horizontal="center" vertical="center"/>
    </xf>
    <xf numFmtId="0" fontId="17" fillId="0" borderId="60" xfId="0" applyFont="1" applyBorder="1" applyAlignment="1">
      <alignment horizontal="center" vertical="center"/>
    </xf>
    <xf numFmtId="0" fontId="17" fillId="0" borderId="2" xfId="0" applyFont="1" applyBorder="1" applyAlignment="1">
      <alignment horizontal="center" vertical="center"/>
    </xf>
    <xf numFmtId="4" fontId="1" fillId="6" borderId="30" xfId="0" applyNumberFormat="1" applyFont="1" applyFill="1" applyBorder="1" applyAlignment="1">
      <alignment horizontal="center" vertical="center"/>
    </xf>
    <xf numFmtId="4" fontId="1" fillId="6" borderId="66" xfId="0" applyNumberFormat="1" applyFont="1" applyFill="1" applyBorder="1" applyAlignment="1">
      <alignment horizontal="center" vertical="center"/>
    </xf>
    <xf numFmtId="4" fontId="1" fillId="6" borderId="67" xfId="0" applyNumberFormat="1" applyFont="1" applyFill="1" applyBorder="1" applyAlignment="1">
      <alignment horizontal="center" vertical="center"/>
    </xf>
    <xf numFmtId="4" fontId="1" fillId="6" borderId="59" xfId="0" applyNumberFormat="1" applyFont="1" applyFill="1" applyBorder="1" applyAlignment="1">
      <alignment horizontal="center" vertical="center"/>
    </xf>
    <xf numFmtId="0" fontId="1" fillId="7" borderId="1" xfId="0" applyFont="1" applyFill="1" applyBorder="1" applyAlignment="1">
      <alignment horizontal="center" vertical="center"/>
    </xf>
    <xf numFmtId="0" fontId="1" fillId="7" borderId="2"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60" xfId="0" applyFont="1" applyFill="1" applyBorder="1" applyAlignment="1">
      <alignment horizontal="center" vertical="center"/>
    </xf>
    <xf numFmtId="0" fontId="9" fillId="6" borderId="2" xfId="0" applyFont="1" applyFill="1" applyBorder="1" applyAlignment="1">
      <alignment horizontal="center" vertical="center"/>
    </xf>
  </cellXfs>
  <cellStyles count="1">
    <cellStyle name="Normale" xfId="0" builtinId="0"/>
  </cellStyles>
  <dxfs count="7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rgb="FF9C0006"/>
      </font>
      <fill>
        <patternFill>
          <bgColor rgb="FFFFC7CE"/>
        </patternFill>
      </fill>
    </dxf>
  </dxfs>
  <tableStyles count="0" defaultTableStyle="TableStyleMedium9" defaultPivotStyle="PivotStyleLight16"/>
  <colors>
    <mruColors>
      <color rgb="FFC0C0C0"/>
      <color rgb="FFFF9999"/>
      <color rgb="FFCCCC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4"/>
  <sheetViews>
    <sheetView tabSelected="1" topLeftCell="A4" workbookViewId="0">
      <selection activeCell="B11" sqref="B11:O11"/>
    </sheetView>
  </sheetViews>
  <sheetFormatPr defaultRowHeight="14.25" x14ac:dyDescent="0.45"/>
  <cols>
    <col min="15" max="15" width="11.33203125" customWidth="1"/>
  </cols>
  <sheetData>
    <row r="1" spans="2:15" ht="14.65" thickBot="1" x14ac:dyDescent="0.5"/>
    <row r="2" spans="2:15" ht="15.75" customHeight="1" thickBot="1" x14ac:dyDescent="0.5">
      <c r="N2" s="20" t="s">
        <v>19</v>
      </c>
      <c r="O2" s="110" t="s">
        <v>34</v>
      </c>
    </row>
    <row r="3" spans="2:15" ht="33.75" customHeight="1" thickBot="1" x14ac:dyDescent="0.5">
      <c r="B3" s="157" t="s">
        <v>29</v>
      </c>
      <c r="C3" s="158"/>
      <c r="D3" s="158"/>
      <c r="E3" s="158"/>
      <c r="F3" s="158"/>
      <c r="G3" s="158"/>
      <c r="H3" s="158"/>
      <c r="I3" s="158"/>
      <c r="J3" s="158"/>
      <c r="K3" s="158"/>
      <c r="L3" s="158"/>
      <c r="M3" s="158"/>
      <c r="N3" s="158"/>
      <c r="O3" s="159"/>
    </row>
    <row r="4" spans="2:15" ht="20.100000000000001" customHeight="1" thickBot="1" x14ac:dyDescent="0.5">
      <c r="B4" s="151" t="s">
        <v>35</v>
      </c>
      <c r="C4" s="152"/>
      <c r="D4" s="152"/>
      <c r="E4" s="152"/>
      <c r="F4" s="152"/>
      <c r="G4" s="152"/>
      <c r="H4" s="152"/>
      <c r="I4" s="152"/>
      <c r="J4" s="152"/>
      <c r="K4" s="152"/>
      <c r="L4" s="152"/>
      <c r="M4" s="152"/>
      <c r="N4" s="152"/>
      <c r="O4" s="153"/>
    </row>
    <row r="5" spans="2:15" ht="20.100000000000001" customHeight="1" thickBot="1" x14ac:dyDescent="0.5">
      <c r="B5" s="151"/>
      <c r="C5" s="152"/>
      <c r="D5" s="152"/>
      <c r="E5" s="152"/>
      <c r="F5" s="152"/>
      <c r="G5" s="152"/>
      <c r="H5" s="152"/>
      <c r="I5" s="152"/>
      <c r="J5" s="152"/>
      <c r="K5" s="152"/>
      <c r="L5" s="152"/>
      <c r="M5" s="152"/>
      <c r="N5" s="152"/>
      <c r="O5" s="153"/>
    </row>
    <row r="6" spans="2:15" ht="45" customHeight="1" thickBot="1" x14ac:dyDescent="0.5">
      <c r="B6" s="151"/>
      <c r="C6" s="152"/>
      <c r="D6" s="152"/>
      <c r="E6" s="152"/>
      <c r="F6" s="152"/>
      <c r="G6" s="152"/>
      <c r="H6" s="152"/>
      <c r="I6" s="152"/>
      <c r="J6" s="152"/>
      <c r="K6" s="152"/>
      <c r="L6" s="152"/>
      <c r="M6" s="152"/>
      <c r="N6" s="152"/>
      <c r="O6" s="153"/>
    </row>
    <row r="7" spans="2:15" ht="20.100000000000001" customHeight="1" thickBot="1" x14ac:dyDescent="0.5">
      <c r="B7" s="151"/>
      <c r="C7" s="152"/>
      <c r="D7" s="152"/>
      <c r="E7" s="152"/>
      <c r="F7" s="152"/>
      <c r="G7" s="152"/>
      <c r="H7" s="152"/>
      <c r="I7" s="152"/>
      <c r="J7" s="152"/>
      <c r="K7" s="152"/>
      <c r="L7" s="152"/>
      <c r="M7" s="152"/>
      <c r="N7" s="152"/>
      <c r="O7" s="153"/>
    </row>
    <row r="8" spans="2:15" ht="20.100000000000001" customHeight="1" thickBot="1" x14ac:dyDescent="0.5">
      <c r="B8" s="151"/>
      <c r="C8" s="152"/>
      <c r="D8" s="152"/>
      <c r="E8" s="152"/>
      <c r="F8" s="152"/>
      <c r="G8" s="152"/>
      <c r="H8" s="152"/>
      <c r="I8" s="152"/>
      <c r="J8" s="152"/>
      <c r="K8" s="152"/>
      <c r="L8" s="152"/>
      <c r="M8" s="152"/>
      <c r="N8" s="152"/>
      <c r="O8" s="153"/>
    </row>
    <row r="9" spans="2:15" ht="20.100000000000001" customHeight="1" thickBot="1" x14ac:dyDescent="0.5">
      <c r="B9" s="151"/>
      <c r="C9" s="152"/>
      <c r="D9" s="152"/>
      <c r="E9" s="152"/>
      <c r="F9" s="152"/>
      <c r="G9" s="152"/>
      <c r="H9" s="152"/>
      <c r="I9" s="152"/>
      <c r="J9" s="152"/>
      <c r="K9" s="152"/>
      <c r="L9" s="152"/>
      <c r="M9" s="152"/>
      <c r="N9" s="152"/>
      <c r="O9" s="153"/>
    </row>
    <row r="10" spans="2:15" ht="142.5" customHeight="1" thickBot="1" x14ac:dyDescent="0.5">
      <c r="B10" s="151"/>
      <c r="C10" s="152"/>
      <c r="D10" s="152"/>
      <c r="E10" s="152"/>
      <c r="F10" s="152"/>
      <c r="G10" s="152"/>
      <c r="H10" s="152"/>
      <c r="I10" s="152"/>
      <c r="J10" s="152"/>
      <c r="K10" s="152"/>
      <c r="L10" s="152"/>
      <c r="M10" s="152"/>
      <c r="N10" s="152"/>
      <c r="O10" s="153"/>
    </row>
    <row r="11" spans="2:15" ht="33.4" customHeight="1" x14ac:dyDescent="0.45">
      <c r="B11" s="154" t="s">
        <v>26</v>
      </c>
      <c r="C11" s="155"/>
      <c r="D11" s="155"/>
      <c r="E11" s="155"/>
      <c r="F11" s="155"/>
      <c r="G11" s="155"/>
      <c r="H11" s="155"/>
      <c r="I11" s="155"/>
      <c r="J11" s="155"/>
      <c r="K11" s="155"/>
      <c r="L11" s="155"/>
      <c r="M11" s="155"/>
      <c r="N11" s="155"/>
      <c r="O11" s="156"/>
    </row>
    <row r="12" spans="2:15" ht="22.5" customHeight="1" x14ac:dyDescent="0.45">
      <c r="B12" s="160" t="s">
        <v>30</v>
      </c>
      <c r="C12" s="160"/>
      <c r="D12" s="160"/>
      <c r="E12" s="160"/>
      <c r="F12" s="160"/>
      <c r="G12" s="160"/>
      <c r="H12" s="160"/>
      <c r="I12" s="160"/>
      <c r="J12" s="160"/>
      <c r="K12" s="160"/>
      <c r="L12" s="160"/>
      <c r="M12" s="160"/>
      <c r="N12" s="160"/>
      <c r="O12" s="160"/>
    </row>
    <row r="13" spans="2:15" ht="33.4" customHeight="1" x14ac:dyDescent="0.45">
      <c r="B13" s="160"/>
      <c r="C13" s="160"/>
      <c r="D13" s="160"/>
      <c r="E13" s="160"/>
      <c r="F13" s="160"/>
      <c r="G13" s="160"/>
      <c r="H13" s="160"/>
      <c r="I13" s="160"/>
      <c r="J13" s="160"/>
      <c r="K13" s="160"/>
      <c r="L13" s="160"/>
      <c r="M13" s="160"/>
      <c r="N13" s="160"/>
      <c r="O13" s="160"/>
    </row>
    <row r="14" spans="2:15" ht="20.100000000000001" customHeight="1" x14ac:dyDescent="0.45"/>
    <row r="15" spans="2:15" ht="30.4" customHeight="1" x14ac:dyDescent="0.45"/>
    <row r="16" spans="2:15" ht="20.100000000000001" customHeight="1" x14ac:dyDescent="0.45"/>
    <row r="17" ht="20.100000000000001" customHeight="1" x14ac:dyDescent="0.45"/>
    <row r="18" ht="20.100000000000001" customHeight="1" x14ac:dyDescent="0.45"/>
    <row r="19" ht="20.100000000000001" customHeight="1" x14ac:dyDescent="0.45"/>
    <row r="20" ht="20.100000000000001" customHeight="1" x14ac:dyDescent="0.45"/>
    <row r="21" ht="20.100000000000001" customHeight="1" x14ac:dyDescent="0.45"/>
    <row r="22" ht="20.100000000000001" customHeight="1" x14ac:dyDescent="0.45"/>
    <row r="23" ht="20.100000000000001" customHeight="1" x14ac:dyDescent="0.45"/>
    <row r="24" ht="20.100000000000001" customHeight="1" x14ac:dyDescent="0.45"/>
  </sheetData>
  <sheetProtection algorithmName="SHA-512" hashValue="4/DfXX8I1tFDlEeff0TtJVYfMJLsl6tA7oVDuaWm3hqWUEG7adLpxZbCkoC5eocHjPEKp7eT5CwpIG7v4geJVA==" saltValue="dtgODF+aPvyXVNtgXDNPPA==" spinCount="100000" sheet="1" objects="1" scenarios="1"/>
  <mergeCells count="4">
    <mergeCell ref="B4:O10"/>
    <mergeCell ref="B11:O11"/>
    <mergeCell ref="B3:O3"/>
    <mergeCell ref="B12:O13"/>
  </mergeCells>
  <pageMargins left="0.70866141732283472" right="0.70866141732283472" top="0.74803149606299213" bottom="0.74803149606299213" header="0.31496062992125984" footer="0.31496062992125984"/>
  <pageSetup paperSize="9" scale="7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14282-9D82-4636-AD76-DEB46A8025E1}">
  <sheetPr>
    <pageSetUpPr fitToPage="1"/>
  </sheetPr>
  <dimension ref="A1:V40"/>
  <sheetViews>
    <sheetView zoomScale="85" zoomScaleNormal="85" workbookViewId="0">
      <selection activeCell="L10" sqref="L10"/>
    </sheetView>
  </sheetViews>
  <sheetFormatPr defaultRowHeight="14.25" x14ac:dyDescent="0.45"/>
  <cols>
    <col min="1" max="1" width="20.86328125" customWidth="1"/>
    <col min="2" max="16" width="10.59765625" customWidth="1"/>
    <col min="17" max="17" width="12" customWidth="1"/>
    <col min="18" max="18"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45"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1.5"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0"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t="s">
        <v>36</v>
      </c>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4"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6.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21.75"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30"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25.15"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si="3"/>
        <v>0</v>
      </c>
      <c r="Q22" s="28">
        <f t="shared" si="3"/>
        <v>0</v>
      </c>
      <c r="R22" s="6">
        <f t="shared" si="3"/>
        <v>0</v>
      </c>
      <c r="S22" s="47">
        <f t="shared" ref="S22:S29" si="4">SUM(B22:R22)</f>
        <v>0</v>
      </c>
      <c r="T22" s="170">
        <f>SUM(S22:S27)</f>
        <v>0</v>
      </c>
    </row>
    <row r="23" spans="1:21" ht="25.15" customHeight="1" thickBot="1" x14ac:dyDescent="0.5">
      <c r="A23" s="2" t="s">
        <v>4</v>
      </c>
      <c r="B23" s="3">
        <f t="shared" ref="B23:R23" si="5">IF(B9="SI",(B24*0.1)+(B25*0.1),0)</f>
        <v>0</v>
      </c>
      <c r="C23" s="3">
        <f t="shared" si="5"/>
        <v>0</v>
      </c>
      <c r="D23" s="3">
        <f t="shared" si="5"/>
        <v>0</v>
      </c>
      <c r="E23" s="3">
        <f t="shared" si="5"/>
        <v>0</v>
      </c>
      <c r="F23" s="3">
        <f t="shared" si="5"/>
        <v>0</v>
      </c>
      <c r="G23" s="27">
        <f t="shared" si="5"/>
        <v>0</v>
      </c>
      <c r="H23" s="41">
        <f t="shared" si="5"/>
        <v>0</v>
      </c>
      <c r="I23" s="17">
        <f t="shared" si="5"/>
        <v>0</v>
      </c>
      <c r="J23" s="29">
        <f t="shared" si="5"/>
        <v>0</v>
      </c>
      <c r="K23" s="34">
        <f t="shared" si="5"/>
        <v>0</v>
      </c>
      <c r="L23" s="32">
        <f t="shared" si="5"/>
        <v>0</v>
      </c>
      <c r="M23" s="17">
        <f t="shared" si="5"/>
        <v>0</v>
      </c>
      <c r="N23" s="29">
        <f t="shared" si="5"/>
        <v>0</v>
      </c>
      <c r="O23" s="29">
        <f t="shared" si="5"/>
        <v>0</v>
      </c>
      <c r="P23" s="29">
        <f t="shared" si="5"/>
        <v>0</v>
      </c>
      <c r="Q23" s="29">
        <f t="shared" si="5"/>
        <v>0</v>
      </c>
      <c r="R23" s="3">
        <f t="shared" si="5"/>
        <v>0</v>
      </c>
      <c r="S23" s="48">
        <f t="shared" si="4"/>
        <v>0</v>
      </c>
      <c r="T23" s="171"/>
    </row>
    <row r="24" spans="1:21" ht="25.15" customHeight="1" thickBot="1" x14ac:dyDescent="0.5">
      <c r="A24" s="2" t="s">
        <v>2</v>
      </c>
      <c r="B24" s="3">
        <f>IF(B8="SI",0,IF(B13="SI",0,IF(B10="SI",911,0)))</f>
        <v>0</v>
      </c>
      <c r="C24" s="3">
        <f>IF(C5="SI",IF(C8="SI",0,IF(C13="SI",0,IF(C10="SI",911,0)))/2,IF(C8="SI",0,IF(C13="SI",0,IF(C10="SI",911,0))))</f>
        <v>0</v>
      </c>
      <c r="D24" s="3">
        <f t="shared" ref="D24:R24" si="6">IF(D5="SI",IF(D8="SI",0,IF(D13="SI",0,IF(D10="SI",911,0)))/2,IF(D8="SI",0,IF(D13="SI",0,IF(D10="SI",911,0))))</f>
        <v>0</v>
      </c>
      <c r="E24" s="3">
        <f t="shared" si="6"/>
        <v>0</v>
      </c>
      <c r="F24" s="3">
        <f t="shared" si="6"/>
        <v>0</v>
      </c>
      <c r="G24" s="27">
        <f t="shared" si="6"/>
        <v>0</v>
      </c>
      <c r="H24" s="100">
        <f t="shared" si="6"/>
        <v>0</v>
      </c>
      <c r="I24" s="27">
        <f t="shared" si="6"/>
        <v>0</v>
      </c>
      <c r="J24" s="115">
        <f t="shared" si="6"/>
        <v>0</v>
      </c>
      <c r="K24" s="27">
        <f t="shared" si="6"/>
        <v>0</v>
      </c>
      <c r="L24" s="115">
        <f t="shared" si="6"/>
        <v>0</v>
      </c>
      <c r="M24" s="116">
        <f t="shared" si="6"/>
        <v>0</v>
      </c>
      <c r="N24" s="29">
        <f t="shared" si="6"/>
        <v>0</v>
      </c>
      <c r="O24" s="3">
        <f t="shared" si="6"/>
        <v>0</v>
      </c>
      <c r="P24" s="3">
        <f t="shared" si="6"/>
        <v>0</v>
      </c>
      <c r="Q24" s="3">
        <f t="shared" si="6"/>
        <v>0</v>
      </c>
      <c r="R24" s="3">
        <f t="shared" si="6"/>
        <v>0</v>
      </c>
      <c r="S24" s="48">
        <f t="shared" si="4"/>
        <v>0</v>
      </c>
      <c r="T24" s="171"/>
    </row>
    <row r="25" spans="1:21" ht="25.15" customHeight="1" thickTop="1" thickBot="1" x14ac:dyDescent="0.5">
      <c r="A25" s="2" t="s">
        <v>3</v>
      </c>
      <c r="B25" s="3">
        <f>IF(B8="SI",0,IF(B13="SI",0,IF(B11="SI",399,0)))</f>
        <v>0</v>
      </c>
      <c r="C25" s="3">
        <f t="shared" ref="C25:G25" si="7">IF(C8="SI",0,IF(C13="SI",0,IF(C11="SI",399,0)))</f>
        <v>0</v>
      </c>
      <c r="D25" s="3">
        <f t="shared" si="7"/>
        <v>0</v>
      </c>
      <c r="E25" s="3">
        <f t="shared" si="7"/>
        <v>0</v>
      </c>
      <c r="F25" s="3">
        <f t="shared" si="7"/>
        <v>0</v>
      </c>
      <c r="G25" s="27">
        <f t="shared" si="7"/>
        <v>0</v>
      </c>
      <c r="H25" s="41">
        <f>IF(H8="SI",0,IF(H13="SI",0,IF(H11="SI",399,0)))</f>
        <v>0</v>
      </c>
      <c r="I25" s="17">
        <f>IF(I8="SI",0,IF(I13="SI",0,IF(I11="SI",399,0)))</f>
        <v>0</v>
      </c>
      <c r="J25" s="114">
        <f>IF(J8="SI",0,IF(J13="SI",0,IF(J11="SI",IF(J14&gt;0,399/J14*J15,399),0)))</f>
        <v>0</v>
      </c>
      <c r="K25" s="114">
        <f t="shared" ref="K25:M25" si="8">IF(K8="SI",0,IF(K13="SI",0,IF(K11="SI",IF(K14&gt;0,399/K14*K15,399),0)))</f>
        <v>0</v>
      </c>
      <c r="L25" s="114">
        <f t="shared" si="8"/>
        <v>0</v>
      </c>
      <c r="M25" s="114">
        <f t="shared" si="8"/>
        <v>0</v>
      </c>
      <c r="N25" s="41">
        <f t="shared" ref="N25:R25" si="9">IF(N8="SI",0,IF(N13="SI",0,IF(N11="SI",399,0)))</f>
        <v>0</v>
      </c>
      <c r="O25" s="27">
        <f t="shared" si="9"/>
        <v>0</v>
      </c>
      <c r="P25" s="3">
        <f t="shared" si="9"/>
        <v>0</v>
      </c>
      <c r="Q25" s="29">
        <f t="shared" si="9"/>
        <v>0</v>
      </c>
      <c r="R25" s="32">
        <f t="shared" si="9"/>
        <v>0</v>
      </c>
      <c r="S25" s="48">
        <f t="shared" si="4"/>
        <v>0</v>
      </c>
      <c r="T25" s="171"/>
      <c r="U25" s="5"/>
    </row>
    <row r="26" spans="1:21" ht="25.15" customHeight="1" thickTop="1" thickBot="1" x14ac:dyDescent="0.5">
      <c r="A26" s="2" t="s">
        <v>5</v>
      </c>
      <c r="B26" s="3">
        <f t="shared" ref="B26:R26" si="10">IF(B12="SI",+B24+B25,0)</f>
        <v>0</v>
      </c>
      <c r="C26" s="3">
        <f t="shared" si="10"/>
        <v>0</v>
      </c>
      <c r="D26" s="3">
        <f t="shared" si="10"/>
        <v>0</v>
      </c>
      <c r="E26" s="3">
        <f t="shared" si="10"/>
        <v>0</v>
      </c>
      <c r="F26" s="3">
        <f t="shared" si="10"/>
        <v>0</v>
      </c>
      <c r="G26" s="27">
        <f t="shared" si="10"/>
        <v>0</v>
      </c>
      <c r="H26" s="41">
        <f t="shared" si="10"/>
        <v>0</v>
      </c>
      <c r="I26" s="17">
        <f t="shared" si="10"/>
        <v>0</v>
      </c>
      <c r="J26" s="28">
        <f t="shared" si="10"/>
        <v>0</v>
      </c>
      <c r="K26" s="68">
        <f t="shared" si="10"/>
        <v>0</v>
      </c>
      <c r="L26" s="112">
        <f t="shared" si="10"/>
        <v>0</v>
      </c>
      <c r="M26" s="113">
        <f t="shared" si="10"/>
        <v>0</v>
      </c>
      <c r="N26" s="29">
        <f t="shared" si="10"/>
        <v>0</v>
      </c>
      <c r="O26" s="29">
        <f t="shared" si="10"/>
        <v>0</v>
      </c>
      <c r="P26" s="29">
        <f t="shared" si="10"/>
        <v>0</v>
      </c>
      <c r="Q26" s="29">
        <f t="shared" si="10"/>
        <v>0</v>
      </c>
      <c r="R26" s="3">
        <f t="shared" si="10"/>
        <v>0</v>
      </c>
      <c r="S26" s="48">
        <f t="shared" si="4"/>
        <v>0</v>
      </c>
      <c r="T26" s="171"/>
    </row>
    <row r="27" spans="1:21" ht="25.15" customHeight="1" thickBot="1" x14ac:dyDescent="0.5">
      <c r="A27" s="2" t="s">
        <v>0</v>
      </c>
      <c r="B27" s="3">
        <f t="shared" ref="B27:R27" si="11">IF(B13="SI",171,0)</f>
        <v>0</v>
      </c>
      <c r="C27" s="3">
        <f t="shared" si="11"/>
        <v>0</v>
      </c>
      <c r="D27" s="3">
        <f t="shared" si="11"/>
        <v>0</v>
      </c>
      <c r="E27" s="3">
        <f t="shared" si="11"/>
        <v>0</v>
      </c>
      <c r="F27" s="3">
        <f t="shared" si="11"/>
        <v>0</v>
      </c>
      <c r="G27" s="27">
        <f t="shared" si="11"/>
        <v>0</v>
      </c>
      <c r="H27" s="41">
        <f t="shared" si="11"/>
        <v>0</v>
      </c>
      <c r="I27" s="17">
        <f t="shared" si="11"/>
        <v>0</v>
      </c>
      <c r="J27" s="29">
        <f t="shared" si="11"/>
        <v>0</v>
      </c>
      <c r="K27" s="34">
        <f t="shared" si="11"/>
        <v>0</v>
      </c>
      <c r="L27" s="32">
        <f t="shared" si="11"/>
        <v>0</v>
      </c>
      <c r="M27" s="17">
        <f t="shared" si="11"/>
        <v>0</v>
      </c>
      <c r="N27" s="29">
        <f t="shared" si="11"/>
        <v>0</v>
      </c>
      <c r="O27" s="29">
        <f t="shared" si="11"/>
        <v>0</v>
      </c>
      <c r="P27" s="29">
        <f t="shared" si="11"/>
        <v>0</v>
      </c>
      <c r="Q27" s="29">
        <f t="shared" si="11"/>
        <v>0</v>
      </c>
      <c r="R27" s="3">
        <f t="shared" si="11"/>
        <v>0</v>
      </c>
      <c r="S27" s="48">
        <f t="shared" si="4"/>
        <v>0</v>
      </c>
      <c r="T27" s="171"/>
    </row>
    <row r="28" spans="1:21" ht="34.9" customHeight="1" thickTop="1" thickBot="1" x14ac:dyDescent="0.5">
      <c r="A28" s="71" t="s">
        <v>27</v>
      </c>
      <c r="B28" s="11">
        <f t="shared" ref="B28:R28" si="12">IF(B13="SI",0,IF(AND($A$18&gt;0,B17=0,B16=0),"giorni?",IF($A$18=0,0,IF(B6=0,0,IF(B6=1,171,IF(B6=2,568,IF(B6=3,908,IF(B6=4,2270,0))))/(B16+B17)*B16))))</f>
        <v>0</v>
      </c>
      <c r="C28" s="11">
        <f t="shared" si="12"/>
        <v>0</v>
      </c>
      <c r="D28" s="11">
        <f t="shared" si="12"/>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0</v>
      </c>
      <c r="S28" s="78">
        <f t="shared" si="4"/>
        <v>0</v>
      </c>
      <c r="T28" s="172">
        <f>+S28+S29</f>
        <v>0</v>
      </c>
    </row>
    <row r="29" spans="1:21" ht="36" customHeight="1" thickBot="1" x14ac:dyDescent="0.5">
      <c r="A29" s="72" t="s">
        <v>28</v>
      </c>
      <c r="B29" s="12">
        <f t="shared" ref="B29:R29" si="13">IF(B13="SI",0,IF(AND($A$18&gt;0,B16=0,B17=0),"giorni?",IF($A$18=0,0,IF(B7=0,0,IF(B7=1,171,IF(B7=2,568,IF(B7=3,908,IF(B7=4,2270,0))))/(B16+B17)*B17))))</f>
        <v>0</v>
      </c>
      <c r="C29" s="12">
        <f t="shared" si="13"/>
        <v>0</v>
      </c>
      <c r="D29" s="12">
        <f t="shared" si="13"/>
        <v>0</v>
      </c>
      <c r="E29" s="12">
        <f t="shared" si="13"/>
        <v>0</v>
      </c>
      <c r="F29" s="12">
        <f t="shared" si="13"/>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12">
        <f t="shared" si="13"/>
        <v>0</v>
      </c>
      <c r="R29" s="12">
        <f t="shared" si="13"/>
        <v>0</v>
      </c>
      <c r="S29" s="79">
        <f t="shared" si="4"/>
        <v>0</v>
      </c>
      <c r="T29" s="173"/>
    </row>
    <row r="30" spans="1:21" ht="30.75" customHeight="1" thickTop="1" thickBot="1" x14ac:dyDescent="0.5">
      <c r="A30" s="91" t="s">
        <v>6</v>
      </c>
      <c r="B30" s="92">
        <f t="shared" ref="B30:R30" si="14">SUM(B22:B29)</f>
        <v>0</v>
      </c>
      <c r="C30" s="92">
        <f t="shared" si="14"/>
        <v>0</v>
      </c>
      <c r="D30" s="92">
        <f t="shared" si="14"/>
        <v>0</v>
      </c>
      <c r="E30" s="92">
        <f t="shared" si="14"/>
        <v>0</v>
      </c>
      <c r="F30" s="92">
        <f t="shared" si="14"/>
        <v>0</v>
      </c>
      <c r="G30" s="93">
        <f t="shared" si="14"/>
        <v>0</v>
      </c>
      <c r="H30" s="92">
        <f t="shared" si="14"/>
        <v>0</v>
      </c>
      <c r="I30" s="92">
        <f t="shared" si="14"/>
        <v>0</v>
      </c>
      <c r="J30" s="92">
        <f t="shared" si="14"/>
        <v>0</v>
      </c>
      <c r="K30" s="92">
        <f t="shared" si="14"/>
        <v>0</v>
      </c>
      <c r="L30" s="94">
        <f t="shared" si="14"/>
        <v>0</v>
      </c>
      <c r="M30" s="92">
        <f t="shared" si="14"/>
        <v>0</v>
      </c>
      <c r="N30" s="94">
        <f t="shared" si="14"/>
        <v>0</v>
      </c>
      <c r="O30" s="92">
        <f t="shared" si="14"/>
        <v>0</v>
      </c>
      <c r="P30" s="92">
        <f t="shared" si="14"/>
        <v>0</v>
      </c>
      <c r="Q30" s="92">
        <f t="shared" si="14"/>
        <v>0</v>
      </c>
      <c r="R30" s="92">
        <f t="shared" si="14"/>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15">IF(C12="SI",+C4,"")</f>
        <v/>
      </c>
      <c r="D34" s="96" t="str">
        <f t="shared" si="15"/>
        <v/>
      </c>
      <c r="E34" s="96" t="str">
        <f t="shared" si="15"/>
        <v/>
      </c>
      <c r="F34" s="96" t="str">
        <f t="shared" si="15"/>
        <v/>
      </c>
      <c r="G34" s="96" t="str">
        <f t="shared" si="15"/>
        <v/>
      </c>
      <c r="H34" s="96" t="str">
        <f t="shared" si="15"/>
        <v/>
      </c>
      <c r="I34" s="96" t="str">
        <f t="shared" si="15"/>
        <v/>
      </c>
      <c r="J34" s="96" t="str">
        <f t="shared" si="15"/>
        <v/>
      </c>
      <c r="K34" s="96" t="str">
        <f t="shared" si="15"/>
        <v/>
      </c>
      <c r="L34" s="96" t="str">
        <f t="shared" si="15"/>
        <v/>
      </c>
      <c r="M34" s="96" t="str">
        <f t="shared" si="15"/>
        <v/>
      </c>
      <c r="N34" s="96" t="str">
        <f t="shared" si="15"/>
        <v/>
      </c>
      <c r="O34" s="96" t="str">
        <f t="shared" si="15"/>
        <v/>
      </c>
      <c r="P34" s="96" t="str">
        <f t="shared" si="15"/>
        <v/>
      </c>
      <c r="Q34" s="96" t="str">
        <f t="shared" si="15"/>
        <v/>
      </c>
      <c r="R34" s="96" t="str">
        <f t="shared" si="15"/>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vmqfMXFEPs3sRARclVit+fYE/u8v6xjxqAg9NvhpAOACAq/7M+k0KQJqQAuwzcjDO90aFhymyp6WJmhFpnTdFg==" saltValue="hmQ7Zu9cI3IOshyUFzjlkQ==" spinCount="100000" sheet="1" objects="1" scenarios="1"/>
  <mergeCells count="18">
    <mergeCell ref="S34:T34"/>
    <mergeCell ref="A2:T2"/>
    <mergeCell ref="B3:G3"/>
    <mergeCell ref="H3:R3"/>
    <mergeCell ref="S4:T4"/>
    <mergeCell ref="S6:T6"/>
    <mergeCell ref="J14:K14"/>
    <mergeCell ref="L14:M14"/>
    <mergeCell ref="N14:N15"/>
    <mergeCell ref="O14:O15"/>
    <mergeCell ref="S14:T15"/>
    <mergeCell ref="A20:T20"/>
    <mergeCell ref="S21:T21"/>
    <mergeCell ref="T22:T27"/>
    <mergeCell ref="U10:V10"/>
    <mergeCell ref="T28:T29"/>
    <mergeCell ref="S31:T31"/>
    <mergeCell ref="A33:T33"/>
  </mergeCells>
  <conditionalFormatting sqref="J35">
    <cfRule type="cellIs" dxfId="7" priority="20" operator="equal">
      <formula>"ATTENZIONE !!  - vi sono componenti con compenso doppio per impegno in altra commissione. Non si deve attribuire ulteriore compenso in altra tabella !!"</formula>
    </cfRule>
  </conditionalFormatting>
  <conditionalFormatting sqref="R22:R23 B22:O23 B24:R24 B26:R29 B25:M25">
    <cfRule type="cellIs" dxfId="6" priority="7" operator="greaterThan">
      <formula>0</formula>
    </cfRule>
  </conditionalFormatting>
  <conditionalFormatting sqref="A33">
    <cfRule type="cellIs" dxfId="5" priority="6" operator="equal">
      <formula>"ATTENZIONE !!  - vi sono componenti con compenso doppio per impegno in altra commissione. Non si deve attribuire ulteriore compenso in altra tabella !!"</formula>
    </cfRule>
  </conditionalFormatting>
  <conditionalFormatting sqref="A34">
    <cfRule type="cellIs" dxfId="4" priority="5" operator="equal">
      <formula>"ATTENZIONE !!  - vi sono componenti con compenso doppio per impegno in altra commissione. Non si deve attribuire ulteriore compenso in altra tabella !!"</formula>
    </cfRule>
  </conditionalFormatting>
  <conditionalFormatting sqref="S34">
    <cfRule type="cellIs" dxfId="3" priority="4" operator="equal">
      <formula>"ATTENZIONE !!  - vi sono componenti con compenso doppio per impegno in altra commissione. Non si deve attribuire ulteriore compenso in altra tabella !!"</formula>
    </cfRule>
  </conditionalFormatting>
  <conditionalFormatting sqref="P22:Q23">
    <cfRule type="cellIs" dxfId="2" priority="3" operator="greaterThan">
      <formula>0</formula>
    </cfRule>
  </conditionalFormatting>
  <conditionalFormatting sqref="J25:M25">
    <cfRule type="cellIs" dxfId="1" priority="2" operator="greaterThan">
      <formula>0</formula>
    </cfRule>
  </conditionalFormatting>
  <conditionalFormatting sqref="N25:R25">
    <cfRule type="cellIs" dxfId="0" priority="1" operator="greaterThan">
      <formula>0</formula>
    </cfRule>
  </conditionalFormatting>
  <pageMargins left="2.4803149606299213" right="0.70866141732283472" top="0.74803149606299213" bottom="0.74803149606299213" header="0.31496062992125984" footer="0.31496062992125984"/>
  <pageSetup paperSize="8" scale="8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1BA29-29C5-4D15-A55E-C51AD0055531}">
  <dimension ref="B1:E13"/>
  <sheetViews>
    <sheetView workbookViewId="0">
      <selection activeCell="E13" sqref="E13"/>
    </sheetView>
  </sheetViews>
  <sheetFormatPr defaultRowHeight="14.25" x14ac:dyDescent="0.45"/>
  <cols>
    <col min="1" max="1" width="40.3984375" customWidth="1"/>
    <col min="2" max="2" width="9.3984375" customWidth="1"/>
    <col min="3" max="3" width="24.73046875" customWidth="1"/>
    <col min="4" max="4" width="11.59765625" customWidth="1"/>
    <col min="5" max="5" width="16.59765625" customWidth="1"/>
  </cols>
  <sheetData>
    <row r="1" spans="2:5" ht="14.65" thickBot="1" x14ac:dyDescent="0.5"/>
    <row r="2" spans="2:5" ht="35.1" customHeight="1" thickBot="1" x14ac:dyDescent="0.5">
      <c r="B2" s="203" t="s">
        <v>14</v>
      </c>
      <c r="C2" s="204"/>
      <c r="D2" s="204"/>
      <c r="E2" s="205"/>
    </row>
    <row r="3" spans="2:5" ht="33.4" customHeight="1" thickBot="1" x14ac:dyDescent="0.5">
      <c r="B3" s="97" t="s">
        <v>8</v>
      </c>
      <c r="C3" s="23" t="s">
        <v>10</v>
      </c>
      <c r="D3" s="201" t="s">
        <v>11</v>
      </c>
      <c r="E3" s="202"/>
    </row>
    <row r="4" spans="2:5" ht="26.25" customHeight="1" thickBot="1" x14ac:dyDescent="0.5">
      <c r="B4" s="20">
        <v>1</v>
      </c>
      <c r="C4" s="84">
        <f>+Foglio1!A3</f>
        <v>0</v>
      </c>
      <c r="D4" s="20" t="s">
        <v>12</v>
      </c>
      <c r="E4" s="21">
        <f>+Foglio1!T30</f>
        <v>0</v>
      </c>
    </row>
    <row r="5" spans="2:5" ht="23.65" customHeight="1" thickBot="1" x14ac:dyDescent="0.5">
      <c r="B5" s="98">
        <v>2</v>
      </c>
      <c r="C5" s="20">
        <f>+Foglio2!A3</f>
        <v>0</v>
      </c>
      <c r="D5" s="20" t="s">
        <v>12</v>
      </c>
      <c r="E5" s="21">
        <f>+Foglio2!T30</f>
        <v>0</v>
      </c>
    </row>
    <row r="6" spans="2:5" ht="22.5" customHeight="1" thickBot="1" x14ac:dyDescent="0.5">
      <c r="B6" s="20">
        <v>3</v>
      </c>
      <c r="C6" s="20">
        <f>+Foglio3!A3</f>
        <v>0</v>
      </c>
      <c r="D6" s="20" t="s">
        <v>12</v>
      </c>
      <c r="E6" s="21">
        <f>+Foglio3!T30</f>
        <v>0</v>
      </c>
    </row>
    <row r="7" spans="2:5" ht="19.899999999999999" customHeight="1" thickBot="1" x14ac:dyDescent="0.5">
      <c r="B7" s="98">
        <v>4</v>
      </c>
      <c r="C7" s="20">
        <f>+Foglio4!A3</f>
        <v>0</v>
      </c>
      <c r="D7" s="20" t="s">
        <v>12</v>
      </c>
      <c r="E7" s="21">
        <f>+Foglio4!T30</f>
        <v>0</v>
      </c>
    </row>
    <row r="8" spans="2:5" ht="20.65" customHeight="1" thickBot="1" x14ac:dyDescent="0.5">
      <c r="B8" s="20">
        <v>5</v>
      </c>
      <c r="C8" s="20">
        <f>+Foglio5!A3</f>
        <v>0</v>
      </c>
      <c r="D8" s="20" t="s">
        <v>12</v>
      </c>
      <c r="E8" s="21">
        <f>+Foglio5!T30</f>
        <v>0</v>
      </c>
    </row>
    <row r="9" spans="2:5" ht="20.65" customHeight="1" thickBot="1" x14ac:dyDescent="0.5">
      <c r="B9" s="98">
        <v>6</v>
      </c>
      <c r="C9" s="99">
        <f>+Foglio6!A3</f>
        <v>0</v>
      </c>
      <c r="D9" s="20" t="s">
        <v>12</v>
      </c>
      <c r="E9" s="21">
        <f>+Foglio6!T30</f>
        <v>0</v>
      </c>
    </row>
    <row r="10" spans="2:5" ht="20.65" customHeight="1" thickBot="1" x14ac:dyDescent="0.5">
      <c r="B10" s="20">
        <v>7</v>
      </c>
      <c r="C10" s="99">
        <f>+Foglio7!A3</f>
        <v>0</v>
      </c>
      <c r="D10" s="20" t="s">
        <v>12</v>
      </c>
      <c r="E10" s="21">
        <f>+Foglio7!T30</f>
        <v>0</v>
      </c>
    </row>
    <row r="11" spans="2:5" ht="20.65" customHeight="1" thickBot="1" x14ac:dyDescent="0.5">
      <c r="B11" s="98">
        <v>8</v>
      </c>
      <c r="C11" s="99">
        <f>+Foglio8!A3</f>
        <v>0</v>
      </c>
      <c r="D11" s="20" t="s">
        <v>12</v>
      </c>
      <c r="E11" s="21">
        <f>+Foglio8!T30</f>
        <v>0</v>
      </c>
    </row>
    <row r="12" spans="2:5" ht="20.65" customHeight="1" thickBot="1" x14ac:dyDescent="0.5">
      <c r="B12" s="20">
        <v>9</v>
      </c>
      <c r="C12" s="99">
        <f>+Foglio9!A3</f>
        <v>0</v>
      </c>
      <c r="D12" s="20" t="s">
        <v>12</v>
      </c>
      <c r="E12" s="21">
        <f>+Foglio9!T30</f>
        <v>0</v>
      </c>
    </row>
    <row r="13" spans="2:5" ht="35.1" customHeight="1" thickBot="1" x14ac:dyDescent="0.5">
      <c r="B13" s="90"/>
      <c r="C13" s="88" t="s">
        <v>13</v>
      </c>
      <c r="D13" s="89"/>
      <c r="E13" s="22">
        <f>SUM(E4:E12)</f>
        <v>0</v>
      </c>
    </row>
  </sheetData>
  <sheetProtection algorithmName="SHA-512" hashValue="k1k1qGhuIfaFYi8fhO3HiaBZpLwy5sPfxpHcnhL9i6i1bOVUCVNQt8JlTY2YesWNWWSb0VsPTWi83kaACk2flA==" saltValue="n5KGUJUB48XUWM9HIZNDAA==" spinCount="100000" sheet="1" objects="1" scenarios="1"/>
  <mergeCells count="2">
    <mergeCell ref="D3:E3"/>
    <mergeCell ref="B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zoomScale="80" zoomScaleNormal="80" workbookViewId="0">
      <selection activeCell="A5" sqref="A5"/>
    </sheetView>
  </sheetViews>
  <sheetFormatPr defaultRowHeight="14.25" x14ac:dyDescent="0.45"/>
  <cols>
    <col min="1" max="1" width="20.3984375" customWidth="1"/>
    <col min="2" max="13" width="10.59765625" customWidth="1"/>
    <col min="14" max="14" width="11.6640625" customWidth="1"/>
    <col min="15" max="15" width="12.06640625" customWidth="1"/>
    <col min="16" max="18" width="10.59765625" customWidth="1"/>
    <col min="19" max="19" width="12" customWidth="1"/>
    <col min="20" max="20"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51.4"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4.9"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1.5"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0.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36.4"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21.75"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30"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ref="P22:Q22" si="4">IF(P8="SI",1249,0)</f>
        <v>0</v>
      </c>
      <c r="Q22" s="28">
        <f t="shared" si="4"/>
        <v>0</v>
      </c>
      <c r="R22" s="6">
        <f t="shared" si="3"/>
        <v>0</v>
      </c>
      <c r="S22" s="47">
        <f t="shared" ref="S22:S27" si="5">SUM(B22:R22)</f>
        <v>0</v>
      </c>
      <c r="T22" s="170">
        <f>SUM(S22:S27)</f>
        <v>0</v>
      </c>
    </row>
    <row r="23" spans="1:21" ht="25.15" customHeight="1" thickBot="1" x14ac:dyDescent="0.5">
      <c r="A23" s="2" t="s">
        <v>4</v>
      </c>
      <c r="B23" s="3">
        <f t="shared" ref="B23:R23" si="6">IF(B9="SI",(B24*0.1)+(B25*0.1),0)</f>
        <v>0</v>
      </c>
      <c r="C23" s="3">
        <f t="shared" si="6"/>
        <v>0</v>
      </c>
      <c r="D23" s="3">
        <f t="shared" si="6"/>
        <v>0</v>
      </c>
      <c r="E23" s="3">
        <f t="shared" ref="E23:F23" si="7">IF(E9="SI",(E24*0.1)+(E25*0.1),0)</f>
        <v>0</v>
      </c>
      <c r="F23" s="3">
        <f t="shared" si="7"/>
        <v>0</v>
      </c>
      <c r="G23" s="27">
        <f t="shared" si="6"/>
        <v>0</v>
      </c>
      <c r="H23" s="41">
        <f t="shared" si="6"/>
        <v>0</v>
      </c>
      <c r="I23" s="17">
        <f t="shared" si="6"/>
        <v>0</v>
      </c>
      <c r="J23" s="29">
        <f t="shared" si="6"/>
        <v>0</v>
      </c>
      <c r="K23" s="34">
        <f t="shared" si="6"/>
        <v>0</v>
      </c>
      <c r="L23" s="32">
        <f t="shared" si="6"/>
        <v>0</v>
      </c>
      <c r="M23" s="17">
        <f t="shared" si="6"/>
        <v>0</v>
      </c>
      <c r="N23" s="29">
        <f t="shared" si="6"/>
        <v>0</v>
      </c>
      <c r="O23" s="29">
        <f t="shared" si="6"/>
        <v>0</v>
      </c>
      <c r="P23" s="29">
        <f t="shared" ref="P23:Q23" si="8">IF(P9="SI",(P24*0.1)+(P25*0.1),0)</f>
        <v>0</v>
      </c>
      <c r="Q23" s="29">
        <f t="shared" si="8"/>
        <v>0</v>
      </c>
      <c r="R23" s="3">
        <f t="shared" si="6"/>
        <v>0</v>
      </c>
      <c r="S23" s="48">
        <f t="shared" si="5"/>
        <v>0</v>
      </c>
      <c r="T23" s="171"/>
    </row>
    <row r="24" spans="1:21" ht="25.15" customHeight="1" thickBot="1" x14ac:dyDescent="0.5">
      <c r="A24" s="2" t="s">
        <v>2</v>
      </c>
      <c r="B24" s="3">
        <f>IF(B8="SI",0,IF(B13="SI",0,IF(B10="SI",911,0)))</f>
        <v>0</v>
      </c>
      <c r="C24" s="3">
        <f>IF(C5="SI",IF(C8="SI",0,IF(C13="SI",0,IF(C10="SI",911,0)))/2,IF(C8="SI",0,IF(C13="SI",0,IF(C10="SI",911,0))))</f>
        <v>0</v>
      </c>
      <c r="D24" s="3">
        <f t="shared" ref="D24:R24" si="9">IF(D5="SI",IF(D8="SI",0,IF(D13="SI",0,IF(D10="SI",911,0)))/2,IF(D8="SI",0,IF(D13="SI",0,IF(D10="SI",911,0))))</f>
        <v>0</v>
      </c>
      <c r="E24" s="3">
        <f t="shared" si="9"/>
        <v>0</v>
      </c>
      <c r="F24" s="3">
        <f t="shared" si="9"/>
        <v>0</v>
      </c>
      <c r="G24" s="27">
        <f t="shared" si="9"/>
        <v>0</v>
      </c>
      <c r="H24" s="100">
        <f t="shared" si="9"/>
        <v>0</v>
      </c>
      <c r="I24" s="27">
        <f t="shared" si="9"/>
        <v>0</v>
      </c>
      <c r="J24" s="115">
        <f t="shared" si="9"/>
        <v>0</v>
      </c>
      <c r="K24" s="27">
        <f t="shared" si="9"/>
        <v>0</v>
      </c>
      <c r="L24" s="115">
        <f t="shared" si="9"/>
        <v>0</v>
      </c>
      <c r="M24" s="116">
        <f t="shared" si="9"/>
        <v>0</v>
      </c>
      <c r="N24" s="29">
        <f t="shared" si="9"/>
        <v>0</v>
      </c>
      <c r="O24" s="3">
        <f t="shared" si="9"/>
        <v>0</v>
      </c>
      <c r="P24" s="3">
        <f t="shared" si="9"/>
        <v>0</v>
      </c>
      <c r="Q24" s="3">
        <f t="shared" si="9"/>
        <v>0</v>
      </c>
      <c r="R24" s="3">
        <f t="shared" si="9"/>
        <v>0</v>
      </c>
      <c r="S24" s="48">
        <f t="shared" si="5"/>
        <v>0</v>
      </c>
      <c r="T24" s="171"/>
    </row>
    <row r="25" spans="1:21" ht="25.15" customHeight="1" thickTop="1" thickBot="1" x14ac:dyDescent="0.5">
      <c r="A25" s="2" t="s">
        <v>3</v>
      </c>
      <c r="B25" s="3">
        <f>IF(B8="SI",0,IF(B13="SI",0,IF(B11="SI",399,0)))</f>
        <v>0</v>
      </c>
      <c r="C25" s="3">
        <f t="shared" ref="C25:G25" si="10">IF(C8="SI",0,IF(C13="SI",0,IF(C11="SI",399,0)))</f>
        <v>0</v>
      </c>
      <c r="D25" s="3">
        <f t="shared" si="10"/>
        <v>0</v>
      </c>
      <c r="E25" s="3">
        <f t="shared" ref="E25:F25" si="11">IF(E8="SI",0,IF(E13="SI",0,IF(E11="SI",399,0)))</f>
        <v>0</v>
      </c>
      <c r="F25" s="3">
        <f t="shared" si="11"/>
        <v>0</v>
      </c>
      <c r="G25" s="27">
        <f t="shared" si="10"/>
        <v>0</v>
      </c>
      <c r="H25" s="41">
        <f>IF(H8="SI",0,IF(H13="SI",0,IF(H11="SI",399,0)))</f>
        <v>0</v>
      </c>
      <c r="I25" s="17">
        <f>IF(I8="SI",0,IF(I13="SI",0,IF(I11="SI",399,0)))</f>
        <v>0</v>
      </c>
      <c r="J25" s="114">
        <f>IF(J8="SI",0,IF(J13="SI",0,IF(J11="SI",IF(J14&gt;0,399/J14*J15,399),0)))</f>
        <v>0</v>
      </c>
      <c r="K25" s="114">
        <f t="shared" ref="K25:M25" si="12">IF(K8="SI",0,IF(K13="SI",0,IF(K11="SI",IF(K14&gt;0,399/K14*K15,399),0)))</f>
        <v>0</v>
      </c>
      <c r="L25" s="114">
        <f t="shared" si="12"/>
        <v>0</v>
      </c>
      <c r="M25" s="114">
        <f t="shared" si="12"/>
        <v>0</v>
      </c>
      <c r="N25" s="41">
        <f t="shared" ref="N25:R25" si="13">IF(N8="SI",0,IF(N13="SI",0,IF(N11="SI",399,0)))</f>
        <v>0</v>
      </c>
      <c r="O25" s="27">
        <f t="shared" si="13"/>
        <v>0</v>
      </c>
      <c r="P25" s="3">
        <f t="shared" si="13"/>
        <v>0</v>
      </c>
      <c r="Q25" s="29">
        <f t="shared" si="13"/>
        <v>0</v>
      </c>
      <c r="R25" s="32">
        <f t="shared" si="13"/>
        <v>0</v>
      </c>
      <c r="S25" s="48">
        <f t="shared" si="5"/>
        <v>0</v>
      </c>
      <c r="T25" s="171"/>
      <c r="U25" s="5"/>
    </row>
    <row r="26" spans="1:21" ht="25.15" customHeight="1" thickTop="1" thickBot="1" x14ac:dyDescent="0.5">
      <c r="A26" s="2" t="s">
        <v>5</v>
      </c>
      <c r="B26" s="3">
        <f t="shared" ref="B26:R26" si="14">IF(B12="SI",+B24+B25,0)</f>
        <v>0</v>
      </c>
      <c r="C26" s="3">
        <f t="shared" si="14"/>
        <v>0</v>
      </c>
      <c r="D26" s="3">
        <f t="shared" si="14"/>
        <v>0</v>
      </c>
      <c r="E26" s="3">
        <f t="shared" ref="E26:F26" si="15">IF(E12="SI",+E24+E25,0)</f>
        <v>0</v>
      </c>
      <c r="F26" s="3">
        <f t="shared" si="15"/>
        <v>0</v>
      </c>
      <c r="G26" s="27">
        <f t="shared" si="14"/>
        <v>0</v>
      </c>
      <c r="H26" s="41">
        <f t="shared" si="14"/>
        <v>0</v>
      </c>
      <c r="I26" s="17">
        <f t="shared" si="14"/>
        <v>0</v>
      </c>
      <c r="J26" s="28">
        <f t="shared" si="14"/>
        <v>0</v>
      </c>
      <c r="K26" s="68">
        <f t="shared" si="14"/>
        <v>0</v>
      </c>
      <c r="L26" s="112">
        <f t="shared" si="14"/>
        <v>0</v>
      </c>
      <c r="M26" s="113">
        <f t="shared" si="14"/>
        <v>0</v>
      </c>
      <c r="N26" s="29">
        <f t="shared" si="14"/>
        <v>0</v>
      </c>
      <c r="O26" s="29">
        <f t="shared" si="14"/>
        <v>0</v>
      </c>
      <c r="P26" s="29">
        <f t="shared" ref="P26:Q26" si="16">IF(P12="SI",+P24+P25,0)</f>
        <v>0</v>
      </c>
      <c r="Q26" s="29">
        <f t="shared" si="16"/>
        <v>0</v>
      </c>
      <c r="R26" s="3">
        <f t="shared" si="14"/>
        <v>0</v>
      </c>
      <c r="S26" s="48">
        <f t="shared" si="5"/>
        <v>0</v>
      </c>
      <c r="T26" s="171"/>
    </row>
    <row r="27" spans="1:21" ht="25.15" customHeight="1" thickBot="1" x14ac:dyDescent="0.5">
      <c r="A27" s="2" t="s">
        <v>0</v>
      </c>
      <c r="B27" s="3">
        <f t="shared" ref="B27:R27" si="17">IF(B13="SI",171,0)</f>
        <v>0</v>
      </c>
      <c r="C27" s="3">
        <f t="shared" si="17"/>
        <v>0</v>
      </c>
      <c r="D27" s="3">
        <f t="shared" si="17"/>
        <v>0</v>
      </c>
      <c r="E27" s="3">
        <f t="shared" ref="E27:F27" si="18">IF(E13="SI",171,0)</f>
        <v>0</v>
      </c>
      <c r="F27" s="3">
        <f t="shared" si="18"/>
        <v>0</v>
      </c>
      <c r="G27" s="27">
        <f t="shared" si="17"/>
        <v>0</v>
      </c>
      <c r="H27" s="41">
        <f t="shared" si="17"/>
        <v>0</v>
      </c>
      <c r="I27" s="17">
        <f t="shared" si="17"/>
        <v>0</v>
      </c>
      <c r="J27" s="29">
        <f t="shared" si="17"/>
        <v>0</v>
      </c>
      <c r="K27" s="34">
        <f t="shared" si="17"/>
        <v>0</v>
      </c>
      <c r="L27" s="32">
        <f t="shared" si="17"/>
        <v>0</v>
      </c>
      <c r="M27" s="17">
        <f t="shared" si="17"/>
        <v>0</v>
      </c>
      <c r="N27" s="29">
        <f t="shared" si="17"/>
        <v>0</v>
      </c>
      <c r="O27" s="29">
        <f t="shared" si="17"/>
        <v>0</v>
      </c>
      <c r="P27" s="29">
        <f t="shared" ref="P27:Q27" si="19">IF(P13="SI",171,0)</f>
        <v>0</v>
      </c>
      <c r="Q27" s="29">
        <f t="shared" si="19"/>
        <v>0</v>
      </c>
      <c r="R27" s="3">
        <f t="shared" si="17"/>
        <v>0</v>
      </c>
      <c r="S27" s="48">
        <f t="shared" si="5"/>
        <v>0</v>
      </c>
      <c r="T27" s="171"/>
    </row>
    <row r="28" spans="1:21" ht="34.9" customHeight="1" thickTop="1" thickBot="1" x14ac:dyDescent="0.5">
      <c r="A28" s="71" t="s">
        <v>27</v>
      </c>
      <c r="B28" s="11">
        <f t="shared" ref="B28:R28" si="20">IF(B13="SI",0,IF(AND($A$18&gt;0,B17=0,B16=0),"giorni?",IF($A$18=0,0,IF(B6=0,0,IF(B6=1,171,IF(B6=2,568,IF(B6=3,908,IF(B6=4,2270,0))))/(B16+B17)*B16))))</f>
        <v>0</v>
      </c>
      <c r="C28" s="11">
        <f t="shared" si="20"/>
        <v>0</v>
      </c>
      <c r="D28" s="11">
        <f t="shared" si="20"/>
        <v>0</v>
      </c>
      <c r="E28" s="11">
        <f t="shared" si="20"/>
        <v>0</v>
      </c>
      <c r="F28" s="11">
        <f t="shared" si="20"/>
        <v>0</v>
      </c>
      <c r="G28" s="11">
        <f t="shared" si="20"/>
        <v>0</v>
      </c>
      <c r="H28" s="11">
        <f t="shared" si="20"/>
        <v>0</v>
      </c>
      <c r="I28" s="11">
        <f t="shared" si="20"/>
        <v>0</v>
      </c>
      <c r="J28" s="11">
        <f t="shared" si="20"/>
        <v>0</v>
      </c>
      <c r="K28" s="11">
        <f t="shared" si="20"/>
        <v>0</v>
      </c>
      <c r="L28" s="11">
        <f t="shared" si="20"/>
        <v>0</v>
      </c>
      <c r="M28" s="11">
        <f t="shared" si="20"/>
        <v>0</v>
      </c>
      <c r="N28" s="11">
        <f t="shared" si="20"/>
        <v>0</v>
      </c>
      <c r="O28" s="11">
        <f t="shared" si="20"/>
        <v>0</v>
      </c>
      <c r="P28" s="11">
        <f t="shared" si="20"/>
        <v>0</v>
      </c>
      <c r="Q28" s="11">
        <f t="shared" si="20"/>
        <v>0</v>
      </c>
      <c r="R28" s="11">
        <f t="shared" si="20"/>
        <v>0</v>
      </c>
      <c r="S28" s="78">
        <f t="shared" ref="S28:S29" si="21">SUM(B28:R28)</f>
        <v>0</v>
      </c>
      <c r="T28" s="172">
        <f>+S28+S29</f>
        <v>0</v>
      </c>
    </row>
    <row r="29" spans="1:21" ht="36" customHeight="1" thickBot="1" x14ac:dyDescent="0.5">
      <c r="A29" s="72" t="s">
        <v>28</v>
      </c>
      <c r="B29" s="12">
        <f t="shared" ref="B29:R29" si="22">IF(B13="SI",0,IF(AND($A$18&gt;0,B16=0,B17=0),"giorni?",IF($A$18=0,0,IF(B7=0,0,IF(B7=1,171,IF(B7=2,568,IF(B7=3,908,IF(B7=4,2270,0))))/(B16+B17)*B17))))</f>
        <v>0</v>
      </c>
      <c r="C29" s="12">
        <f t="shared" si="22"/>
        <v>0</v>
      </c>
      <c r="D29" s="12">
        <f t="shared" si="22"/>
        <v>0</v>
      </c>
      <c r="E29" s="12">
        <f t="shared" si="22"/>
        <v>0</v>
      </c>
      <c r="F29" s="12">
        <f t="shared" si="22"/>
        <v>0</v>
      </c>
      <c r="G29" s="12">
        <f t="shared" si="22"/>
        <v>0</v>
      </c>
      <c r="H29" s="12">
        <f t="shared" si="22"/>
        <v>0</v>
      </c>
      <c r="I29" s="12">
        <f t="shared" si="22"/>
        <v>0</v>
      </c>
      <c r="J29" s="12">
        <f t="shared" si="22"/>
        <v>0</v>
      </c>
      <c r="K29" s="12">
        <f t="shared" si="22"/>
        <v>0</v>
      </c>
      <c r="L29" s="12">
        <f t="shared" si="22"/>
        <v>0</v>
      </c>
      <c r="M29" s="12">
        <f t="shared" si="22"/>
        <v>0</v>
      </c>
      <c r="N29" s="12">
        <f t="shared" si="22"/>
        <v>0</v>
      </c>
      <c r="O29" s="12">
        <f t="shared" si="22"/>
        <v>0</v>
      </c>
      <c r="P29" s="12">
        <f t="shared" si="22"/>
        <v>0</v>
      </c>
      <c r="Q29" s="12">
        <f t="shared" si="22"/>
        <v>0</v>
      </c>
      <c r="R29" s="12">
        <f t="shared" si="22"/>
        <v>0</v>
      </c>
      <c r="S29" s="79">
        <f t="shared" si="21"/>
        <v>0</v>
      </c>
      <c r="T29" s="173"/>
    </row>
    <row r="30" spans="1:21" ht="30.75" customHeight="1" thickTop="1" thickBot="1" x14ac:dyDescent="0.5">
      <c r="A30" s="91" t="s">
        <v>6</v>
      </c>
      <c r="B30" s="92">
        <f t="shared" ref="B30:R30" si="23">SUM(B22:B29)</f>
        <v>0</v>
      </c>
      <c r="C30" s="92">
        <f t="shared" si="23"/>
        <v>0</v>
      </c>
      <c r="D30" s="92">
        <f t="shared" si="23"/>
        <v>0</v>
      </c>
      <c r="E30" s="92">
        <f t="shared" si="23"/>
        <v>0</v>
      </c>
      <c r="F30" s="92">
        <f t="shared" si="23"/>
        <v>0</v>
      </c>
      <c r="G30" s="93">
        <f t="shared" si="23"/>
        <v>0</v>
      </c>
      <c r="H30" s="92">
        <f t="shared" si="23"/>
        <v>0</v>
      </c>
      <c r="I30" s="92">
        <f t="shared" si="23"/>
        <v>0</v>
      </c>
      <c r="J30" s="92">
        <f t="shared" si="23"/>
        <v>0</v>
      </c>
      <c r="K30" s="92">
        <f t="shared" si="23"/>
        <v>0</v>
      </c>
      <c r="L30" s="94">
        <f t="shared" si="23"/>
        <v>0</v>
      </c>
      <c r="M30" s="92">
        <f t="shared" si="23"/>
        <v>0</v>
      </c>
      <c r="N30" s="94">
        <f t="shared" si="23"/>
        <v>0</v>
      </c>
      <c r="O30" s="92">
        <f t="shared" si="23"/>
        <v>0</v>
      </c>
      <c r="P30" s="92">
        <f t="shared" si="23"/>
        <v>0</v>
      </c>
      <c r="Q30" s="92">
        <f t="shared" si="23"/>
        <v>0</v>
      </c>
      <c r="R30" s="92">
        <f t="shared" si="23"/>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24">IF(C12="SI",+C4,"")</f>
        <v/>
      </c>
      <c r="D34" s="96" t="str">
        <f t="shared" si="24"/>
        <v/>
      </c>
      <c r="E34" s="96" t="str">
        <f t="shared" si="24"/>
        <v/>
      </c>
      <c r="F34" s="96" t="str">
        <f t="shared" si="24"/>
        <v/>
      </c>
      <c r="G34" s="96" t="str">
        <f t="shared" si="24"/>
        <v/>
      </c>
      <c r="H34" s="96" t="str">
        <f t="shared" si="24"/>
        <v/>
      </c>
      <c r="I34" s="96" t="str">
        <f t="shared" si="24"/>
        <v/>
      </c>
      <c r="J34" s="96" t="str">
        <f t="shared" si="24"/>
        <v/>
      </c>
      <c r="K34" s="96" t="str">
        <f t="shared" si="24"/>
        <v/>
      </c>
      <c r="L34" s="96" t="str">
        <f t="shared" si="24"/>
        <v/>
      </c>
      <c r="M34" s="96" t="str">
        <f t="shared" si="24"/>
        <v/>
      </c>
      <c r="N34" s="96" t="str">
        <f t="shared" si="24"/>
        <v/>
      </c>
      <c r="O34" s="96" t="str">
        <f t="shared" si="24"/>
        <v/>
      </c>
      <c r="P34" s="96" t="str">
        <f t="shared" si="24"/>
        <v/>
      </c>
      <c r="Q34" s="96" t="str">
        <f t="shared" si="24"/>
        <v/>
      </c>
      <c r="R34" s="96" t="str">
        <f t="shared" si="24"/>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eSlACn//KcPFUGhfV5n5IMvIsXOakPii6NsuFRMlzMmBiN0HOQD7pKcG9D3LIC7hPKEqSO+W/larPwQp4cem/g==" saltValue="9UJ+t4sRtfvn2+6ymo4kYw==" spinCount="100000" sheet="1" objects="1" scenarios="1"/>
  <mergeCells count="18">
    <mergeCell ref="U10:V10"/>
    <mergeCell ref="S31:T31"/>
    <mergeCell ref="A33:T33"/>
    <mergeCell ref="S34:T34"/>
    <mergeCell ref="S14:T15"/>
    <mergeCell ref="H3:R3"/>
    <mergeCell ref="A2:T2"/>
    <mergeCell ref="B3:G3"/>
    <mergeCell ref="T22:T27"/>
    <mergeCell ref="T28:T29"/>
    <mergeCell ref="S6:T6"/>
    <mergeCell ref="J14:K14"/>
    <mergeCell ref="L14:M14"/>
    <mergeCell ref="S21:T21"/>
    <mergeCell ref="A20:T20"/>
    <mergeCell ref="N14:N15"/>
    <mergeCell ref="O14:O15"/>
    <mergeCell ref="S4:T4"/>
  </mergeCells>
  <conditionalFormatting sqref="R22:R23 B22:O23 B24:R24 B26:R29 B25:M25">
    <cfRule type="cellIs" dxfId="71" priority="9" operator="greaterThan">
      <formula>0</formula>
    </cfRule>
  </conditionalFormatting>
  <conditionalFormatting sqref="L35">
    <cfRule type="cellIs" dxfId="70" priority="8" operator="equal">
      <formula>"ATTENZIONE !!  - vi sono componenti con compenso doppio per impegno in altra commissione. Non si deve attribuire ulteriore compenso in altra tabella !!"</formula>
    </cfRule>
  </conditionalFormatting>
  <conditionalFormatting sqref="A33">
    <cfRule type="cellIs" dxfId="69" priority="7" operator="equal">
      <formula>"ATTENZIONE !!  - vi sono componenti con compenso doppio per impegno in altra commissione. Non si deve attribuire ulteriore compenso in altra tabella !!"</formula>
    </cfRule>
  </conditionalFormatting>
  <conditionalFormatting sqref="A34">
    <cfRule type="cellIs" dxfId="68" priority="6" operator="equal">
      <formula>"ATTENZIONE !!  - vi sono componenti con compenso doppio per impegno in altra commissione. Non si deve attribuire ulteriore compenso in altra tabella !!"</formula>
    </cfRule>
  </conditionalFormatting>
  <conditionalFormatting sqref="S34">
    <cfRule type="cellIs" dxfId="67" priority="5" operator="equal">
      <formula>"ATTENZIONE !!  - vi sono componenti con compenso doppio per impegno in altra commissione. Non si deve attribuire ulteriore compenso in altra tabella !!"</formula>
    </cfRule>
  </conditionalFormatting>
  <conditionalFormatting sqref="P22:Q23">
    <cfRule type="cellIs" dxfId="66" priority="4" operator="greaterThan">
      <formula>0</formula>
    </cfRule>
  </conditionalFormatting>
  <conditionalFormatting sqref="J25:M25">
    <cfRule type="cellIs" dxfId="65" priority="3" operator="greaterThan">
      <formula>0</formula>
    </cfRule>
  </conditionalFormatting>
  <conditionalFormatting sqref="N25:R25">
    <cfRule type="cellIs" dxfId="64" priority="1" operator="greaterThan">
      <formula>0</formula>
    </cfRule>
  </conditionalFormatting>
  <pageMargins left="2.3622047244094491" right="0" top="0.55118110236220474" bottom="0.74803149606299213" header="0.31496062992125984" footer="0.31496062992125984"/>
  <pageSetup paperSize="8" scale="74"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E8D9D-D4B7-442B-859D-6E5C309A66E3}">
  <sheetPr>
    <pageSetUpPr fitToPage="1"/>
  </sheetPr>
  <dimension ref="A1:V40"/>
  <sheetViews>
    <sheetView zoomScale="80" zoomScaleNormal="80" workbookViewId="0">
      <selection activeCell="A5" sqref="A5"/>
    </sheetView>
  </sheetViews>
  <sheetFormatPr defaultRowHeight="14.25" x14ac:dyDescent="0.45"/>
  <cols>
    <col min="1" max="1" width="20.86328125" customWidth="1"/>
    <col min="2" max="16" width="10.59765625" customWidth="1"/>
    <col min="17" max="17" width="12" customWidth="1"/>
    <col min="18" max="18"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51.75"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1.5"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0"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4"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6.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21.75"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30"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25.15"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si="3"/>
        <v>0</v>
      </c>
      <c r="Q22" s="28">
        <f t="shared" si="3"/>
        <v>0</v>
      </c>
      <c r="R22" s="6">
        <f t="shared" si="3"/>
        <v>0</v>
      </c>
      <c r="S22" s="47">
        <f t="shared" ref="S22:S29" si="4">SUM(B22:R22)</f>
        <v>0</v>
      </c>
      <c r="T22" s="170">
        <f>SUM(S22:S27)</f>
        <v>0</v>
      </c>
    </row>
    <row r="23" spans="1:21" ht="25.15" customHeight="1" thickBot="1" x14ac:dyDescent="0.5">
      <c r="A23" s="2" t="s">
        <v>4</v>
      </c>
      <c r="B23" s="3">
        <f t="shared" ref="B23:R23" si="5">IF(B9="SI",(B24*0.1)+(B25*0.1),0)</f>
        <v>0</v>
      </c>
      <c r="C23" s="3">
        <f t="shared" si="5"/>
        <v>0</v>
      </c>
      <c r="D23" s="3">
        <f t="shared" si="5"/>
        <v>0</v>
      </c>
      <c r="E23" s="3">
        <f t="shared" si="5"/>
        <v>0</v>
      </c>
      <c r="F23" s="3">
        <f t="shared" si="5"/>
        <v>0</v>
      </c>
      <c r="G23" s="27">
        <f t="shared" si="5"/>
        <v>0</v>
      </c>
      <c r="H23" s="41">
        <f t="shared" si="5"/>
        <v>0</v>
      </c>
      <c r="I23" s="17">
        <f t="shared" si="5"/>
        <v>0</v>
      </c>
      <c r="J23" s="29">
        <f t="shared" si="5"/>
        <v>0</v>
      </c>
      <c r="K23" s="34">
        <f t="shared" si="5"/>
        <v>0</v>
      </c>
      <c r="L23" s="32">
        <f t="shared" si="5"/>
        <v>0</v>
      </c>
      <c r="M23" s="17">
        <f t="shared" si="5"/>
        <v>0</v>
      </c>
      <c r="N23" s="29">
        <f t="shared" si="5"/>
        <v>0</v>
      </c>
      <c r="O23" s="29">
        <f t="shared" si="5"/>
        <v>0</v>
      </c>
      <c r="P23" s="29">
        <f t="shared" si="5"/>
        <v>0</v>
      </c>
      <c r="Q23" s="29">
        <f t="shared" si="5"/>
        <v>0</v>
      </c>
      <c r="R23" s="3">
        <f t="shared" si="5"/>
        <v>0</v>
      </c>
      <c r="S23" s="48">
        <f t="shared" si="4"/>
        <v>0</v>
      </c>
      <c r="T23" s="171"/>
    </row>
    <row r="24" spans="1:21" ht="25.15" customHeight="1" thickBot="1" x14ac:dyDescent="0.5">
      <c r="A24" s="2" t="s">
        <v>2</v>
      </c>
      <c r="B24" s="3">
        <f>IF(B8="SI",0,IF(B13="SI",0,IF(B10="SI",911,0)))</f>
        <v>0</v>
      </c>
      <c r="C24" s="3">
        <f>IF(C5="SI",IF(C8="SI",0,IF(C13="SI",0,IF(C10="SI",911,0)))/2,IF(C8="SI",0,IF(C13="SI",0,IF(C10="SI",911,0))))</f>
        <v>0</v>
      </c>
      <c r="D24" s="3">
        <f t="shared" ref="D24:R24" si="6">IF(D5="SI",IF(D8="SI",0,IF(D13="SI",0,IF(D10="SI",911,0)))/2,IF(D8="SI",0,IF(D13="SI",0,IF(D10="SI",911,0))))</f>
        <v>0</v>
      </c>
      <c r="E24" s="3">
        <f t="shared" si="6"/>
        <v>0</v>
      </c>
      <c r="F24" s="3">
        <f t="shared" si="6"/>
        <v>0</v>
      </c>
      <c r="G24" s="27">
        <f t="shared" si="6"/>
        <v>0</v>
      </c>
      <c r="H24" s="100">
        <f t="shared" si="6"/>
        <v>0</v>
      </c>
      <c r="I24" s="27">
        <f t="shared" si="6"/>
        <v>0</v>
      </c>
      <c r="J24" s="115">
        <f t="shared" si="6"/>
        <v>0</v>
      </c>
      <c r="K24" s="27">
        <f t="shared" si="6"/>
        <v>0</v>
      </c>
      <c r="L24" s="115">
        <f t="shared" si="6"/>
        <v>0</v>
      </c>
      <c r="M24" s="116">
        <f t="shared" si="6"/>
        <v>0</v>
      </c>
      <c r="N24" s="29">
        <f t="shared" si="6"/>
        <v>0</v>
      </c>
      <c r="O24" s="3">
        <f t="shared" si="6"/>
        <v>0</v>
      </c>
      <c r="P24" s="3">
        <f t="shared" si="6"/>
        <v>0</v>
      </c>
      <c r="Q24" s="3">
        <f t="shared" si="6"/>
        <v>0</v>
      </c>
      <c r="R24" s="3">
        <f t="shared" si="6"/>
        <v>0</v>
      </c>
      <c r="S24" s="48">
        <f t="shared" si="4"/>
        <v>0</v>
      </c>
      <c r="T24" s="171"/>
    </row>
    <row r="25" spans="1:21" ht="25.15" customHeight="1" thickTop="1" thickBot="1" x14ac:dyDescent="0.5">
      <c r="A25" s="2" t="s">
        <v>3</v>
      </c>
      <c r="B25" s="3">
        <f>IF(B8="SI",0,IF(B13="SI",0,IF(B11="SI",399,0)))</f>
        <v>0</v>
      </c>
      <c r="C25" s="3">
        <f t="shared" ref="C25:G25" si="7">IF(C8="SI",0,IF(C13="SI",0,IF(C11="SI",399,0)))</f>
        <v>0</v>
      </c>
      <c r="D25" s="3">
        <f t="shared" si="7"/>
        <v>0</v>
      </c>
      <c r="E25" s="3">
        <f t="shared" si="7"/>
        <v>0</v>
      </c>
      <c r="F25" s="3">
        <f t="shared" si="7"/>
        <v>0</v>
      </c>
      <c r="G25" s="27">
        <f t="shared" si="7"/>
        <v>0</v>
      </c>
      <c r="H25" s="41">
        <f>IF(H8="SI",0,IF(H13="SI",0,IF(H11="SI",399,0)))</f>
        <v>0</v>
      </c>
      <c r="I25" s="17">
        <f>IF(I8="SI",0,IF(I13="SI",0,IF(I11="SI",399,0)))</f>
        <v>0</v>
      </c>
      <c r="J25" s="114">
        <f>IF(J8="SI",0,IF(J13="SI",0,IF(J11="SI",IF(J14&gt;0,399/J14*J15,399),0)))</f>
        <v>0</v>
      </c>
      <c r="K25" s="114">
        <f t="shared" ref="K25:M25" si="8">IF(K8="SI",0,IF(K13="SI",0,IF(K11="SI",IF(K14&gt;0,399/K14*K15,399),0)))</f>
        <v>0</v>
      </c>
      <c r="L25" s="114">
        <f t="shared" si="8"/>
        <v>0</v>
      </c>
      <c r="M25" s="114">
        <f t="shared" si="8"/>
        <v>0</v>
      </c>
      <c r="N25" s="41">
        <f t="shared" ref="N25:R25" si="9">IF(N8="SI",0,IF(N13="SI",0,IF(N11="SI",399,0)))</f>
        <v>0</v>
      </c>
      <c r="O25" s="27">
        <f t="shared" si="9"/>
        <v>0</v>
      </c>
      <c r="P25" s="3">
        <f t="shared" si="9"/>
        <v>0</v>
      </c>
      <c r="Q25" s="29">
        <f t="shared" si="9"/>
        <v>0</v>
      </c>
      <c r="R25" s="32">
        <f t="shared" si="9"/>
        <v>0</v>
      </c>
      <c r="S25" s="48">
        <f t="shared" si="4"/>
        <v>0</v>
      </c>
      <c r="T25" s="171"/>
      <c r="U25" s="5"/>
    </row>
    <row r="26" spans="1:21" ht="25.15" customHeight="1" thickTop="1" thickBot="1" x14ac:dyDescent="0.5">
      <c r="A26" s="2" t="s">
        <v>5</v>
      </c>
      <c r="B26" s="3">
        <f t="shared" ref="B26:R26" si="10">IF(B12="SI",+B24+B25,0)</f>
        <v>0</v>
      </c>
      <c r="C26" s="3">
        <f t="shared" si="10"/>
        <v>0</v>
      </c>
      <c r="D26" s="3">
        <f t="shared" si="10"/>
        <v>0</v>
      </c>
      <c r="E26" s="3">
        <f t="shared" si="10"/>
        <v>0</v>
      </c>
      <c r="F26" s="3">
        <f t="shared" si="10"/>
        <v>0</v>
      </c>
      <c r="G26" s="27">
        <f t="shared" si="10"/>
        <v>0</v>
      </c>
      <c r="H26" s="41">
        <f t="shared" si="10"/>
        <v>0</v>
      </c>
      <c r="I26" s="17">
        <f t="shared" si="10"/>
        <v>0</v>
      </c>
      <c r="J26" s="28">
        <f t="shared" si="10"/>
        <v>0</v>
      </c>
      <c r="K26" s="68">
        <f t="shared" si="10"/>
        <v>0</v>
      </c>
      <c r="L26" s="112">
        <f t="shared" si="10"/>
        <v>0</v>
      </c>
      <c r="M26" s="113">
        <f t="shared" si="10"/>
        <v>0</v>
      </c>
      <c r="N26" s="29">
        <f t="shared" si="10"/>
        <v>0</v>
      </c>
      <c r="O26" s="29">
        <f t="shared" si="10"/>
        <v>0</v>
      </c>
      <c r="P26" s="29">
        <f t="shared" si="10"/>
        <v>0</v>
      </c>
      <c r="Q26" s="29">
        <f t="shared" si="10"/>
        <v>0</v>
      </c>
      <c r="R26" s="3">
        <f t="shared" si="10"/>
        <v>0</v>
      </c>
      <c r="S26" s="48">
        <f t="shared" si="4"/>
        <v>0</v>
      </c>
      <c r="T26" s="171"/>
    </row>
    <row r="27" spans="1:21" ht="25.15" customHeight="1" thickBot="1" x14ac:dyDescent="0.5">
      <c r="A27" s="2" t="s">
        <v>0</v>
      </c>
      <c r="B27" s="3">
        <f t="shared" ref="B27:R27" si="11">IF(B13="SI",171,0)</f>
        <v>0</v>
      </c>
      <c r="C27" s="3">
        <f t="shared" si="11"/>
        <v>0</v>
      </c>
      <c r="D27" s="3">
        <f t="shared" si="11"/>
        <v>0</v>
      </c>
      <c r="E27" s="3">
        <f t="shared" si="11"/>
        <v>0</v>
      </c>
      <c r="F27" s="3">
        <f t="shared" si="11"/>
        <v>0</v>
      </c>
      <c r="G27" s="27">
        <f t="shared" si="11"/>
        <v>0</v>
      </c>
      <c r="H27" s="41">
        <f t="shared" si="11"/>
        <v>0</v>
      </c>
      <c r="I27" s="17">
        <f t="shared" si="11"/>
        <v>0</v>
      </c>
      <c r="J27" s="29">
        <f t="shared" si="11"/>
        <v>0</v>
      </c>
      <c r="K27" s="34">
        <f t="shared" si="11"/>
        <v>0</v>
      </c>
      <c r="L27" s="32">
        <f t="shared" si="11"/>
        <v>0</v>
      </c>
      <c r="M27" s="17">
        <f t="shared" si="11"/>
        <v>0</v>
      </c>
      <c r="N27" s="29">
        <f t="shared" si="11"/>
        <v>0</v>
      </c>
      <c r="O27" s="29">
        <f t="shared" si="11"/>
        <v>0</v>
      </c>
      <c r="P27" s="29">
        <f t="shared" si="11"/>
        <v>0</v>
      </c>
      <c r="Q27" s="29">
        <f t="shared" si="11"/>
        <v>0</v>
      </c>
      <c r="R27" s="3">
        <f t="shared" si="11"/>
        <v>0</v>
      </c>
      <c r="S27" s="48">
        <f t="shared" si="4"/>
        <v>0</v>
      </c>
      <c r="T27" s="171"/>
    </row>
    <row r="28" spans="1:21" ht="34.9" customHeight="1" thickTop="1" thickBot="1" x14ac:dyDescent="0.5">
      <c r="A28" s="71" t="s">
        <v>27</v>
      </c>
      <c r="B28" s="11">
        <f t="shared" ref="B28:R28" si="12">IF(B13="SI",0,IF(AND($A$18&gt;0,B17=0,B16=0),"giorni?",IF($A$18=0,0,IF(B6=0,0,IF(B6=1,171,IF(B6=2,568,IF(B6=3,908,IF(B6=4,2270,0))))/(B16+B17)*B16))))</f>
        <v>0</v>
      </c>
      <c r="C28" s="11">
        <f t="shared" si="12"/>
        <v>0</v>
      </c>
      <c r="D28" s="11">
        <f t="shared" si="12"/>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0</v>
      </c>
      <c r="S28" s="78">
        <f t="shared" si="4"/>
        <v>0</v>
      </c>
      <c r="T28" s="172">
        <f>+S28+S29</f>
        <v>0</v>
      </c>
    </row>
    <row r="29" spans="1:21" ht="36" customHeight="1" thickBot="1" x14ac:dyDescent="0.5">
      <c r="A29" s="72" t="s">
        <v>28</v>
      </c>
      <c r="B29" s="12">
        <f t="shared" ref="B29:R29" si="13">IF(B13="SI",0,IF(AND($A$18&gt;0,B16=0,B17=0),"giorni?",IF($A$18=0,0,IF(B7=0,0,IF(B7=1,171,IF(B7=2,568,IF(B7=3,908,IF(B7=4,2270,0))))/(B16+B17)*B17))))</f>
        <v>0</v>
      </c>
      <c r="C29" s="12">
        <f t="shared" si="13"/>
        <v>0</v>
      </c>
      <c r="D29" s="12">
        <f t="shared" si="13"/>
        <v>0</v>
      </c>
      <c r="E29" s="12">
        <f t="shared" si="13"/>
        <v>0</v>
      </c>
      <c r="F29" s="12">
        <f t="shared" si="13"/>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12">
        <f t="shared" si="13"/>
        <v>0</v>
      </c>
      <c r="R29" s="12">
        <f t="shared" si="13"/>
        <v>0</v>
      </c>
      <c r="S29" s="79">
        <f t="shared" si="4"/>
        <v>0</v>
      </c>
      <c r="T29" s="173"/>
    </row>
    <row r="30" spans="1:21" ht="30.75" customHeight="1" thickTop="1" thickBot="1" x14ac:dyDescent="0.5">
      <c r="A30" s="91" t="s">
        <v>6</v>
      </c>
      <c r="B30" s="92">
        <f t="shared" ref="B30:R30" si="14">SUM(B22:B29)</f>
        <v>0</v>
      </c>
      <c r="C30" s="92">
        <f t="shared" si="14"/>
        <v>0</v>
      </c>
      <c r="D30" s="92">
        <f t="shared" si="14"/>
        <v>0</v>
      </c>
      <c r="E30" s="92">
        <f t="shared" si="14"/>
        <v>0</v>
      </c>
      <c r="F30" s="92">
        <f t="shared" si="14"/>
        <v>0</v>
      </c>
      <c r="G30" s="93">
        <f t="shared" si="14"/>
        <v>0</v>
      </c>
      <c r="H30" s="92">
        <f t="shared" si="14"/>
        <v>0</v>
      </c>
      <c r="I30" s="92">
        <f t="shared" si="14"/>
        <v>0</v>
      </c>
      <c r="J30" s="92">
        <f t="shared" si="14"/>
        <v>0</v>
      </c>
      <c r="K30" s="92">
        <f t="shared" si="14"/>
        <v>0</v>
      </c>
      <c r="L30" s="94">
        <f t="shared" si="14"/>
        <v>0</v>
      </c>
      <c r="M30" s="92">
        <f t="shared" si="14"/>
        <v>0</v>
      </c>
      <c r="N30" s="94">
        <f t="shared" si="14"/>
        <v>0</v>
      </c>
      <c r="O30" s="92">
        <f t="shared" si="14"/>
        <v>0</v>
      </c>
      <c r="P30" s="92">
        <f t="shared" si="14"/>
        <v>0</v>
      </c>
      <c r="Q30" s="92">
        <f t="shared" si="14"/>
        <v>0</v>
      </c>
      <c r="R30" s="92">
        <f t="shared" si="14"/>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15">IF(C12="SI",+C4,"")</f>
        <v/>
      </c>
      <c r="D34" s="96" t="str">
        <f t="shared" si="15"/>
        <v/>
      </c>
      <c r="E34" s="96" t="str">
        <f t="shared" si="15"/>
        <v/>
      </c>
      <c r="F34" s="96" t="str">
        <f t="shared" si="15"/>
        <v/>
      </c>
      <c r="G34" s="96" t="str">
        <f t="shared" si="15"/>
        <v/>
      </c>
      <c r="H34" s="96" t="str">
        <f t="shared" si="15"/>
        <v/>
      </c>
      <c r="I34" s="96" t="str">
        <f t="shared" si="15"/>
        <v/>
      </c>
      <c r="J34" s="96" t="str">
        <f t="shared" si="15"/>
        <v/>
      </c>
      <c r="K34" s="96" t="str">
        <f t="shared" si="15"/>
        <v/>
      </c>
      <c r="L34" s="96" t="str">
        <f t="shared" si="15"/>
        <v/>
      </c>
      <c r="M34" s="96" t="str">
        <f t="shared" si="15"/>
        <v/>
      </c>
      <c r="N34" s="96" t="str">
        <f t="shared" si="15"/>
        <v/>
      </c>
      <c r="O34" s="96" t="str">
        <f t="shared" si="15"/>
        <v/>
      </c>
      <c r="P34" s="96" t="str">
        <f t="shared" si="15"/>
        <v/>
      </c>
      <c r="Q34" s="96" t="str">
        <f t="shared" si="15"/>
        <v/>
      </c>
      <c r="R34" s="96" t="str">
        <f t="shared" si="15"/>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NMln4Irk6sRltpIBKY2troQ16sXjv7sOOcnOTs9fWhnFGavHTLG3tEnFrhlVfluCFoauBRLGFsYnPQIQc6t3gw==" saltValue="bY1f7xaIMIlBF8dsT3F3mA==" spinCount="100000" sheet="1" objects="1" scenarios="1"/>
  <mergeCells count="18">
    <mergeCell ref="A2:T2"/>
    <mergeCell ref="B3:G3"/>
    <mergeCell ref="H3:R3"/>
    <mergeCell ref="S4:T4"/>
    <mergeCell ref="S6:T6"/>
    <mergeCell ref="T28:T29"/>
    <mergeCell ref="U10:V10"/>
    <mergeCell ref="S31:T31"/>
    <mergeCell ref="A33:T33"/>
    <mergeCell ref="S34:T34"/>
    <mergeCell ref="J14:K14"/>
    <mergeCell ref="L14:M14"/>
    <mergeCell ref="N14:N15"/>
    <mergeCell ref="O14:O15"/>
    <mergeCell ref="S14:T15"/>
    <mergeCell ref="A20:T20"/>
    <mergeCell ref="S21:T21"/>
    <mergeCell ref="T22:T27"/>
  </mergeCells>
  <conditionalFormatting sqref="J35">
    <cfRule type="cellIs" dxfId="63" priority="20" operator="equal">
      <formula>"ATTENZIONE !!  - vi sono componenti con compenso doppio per impegno in altra commissione. Non si deve attribuire ulteriore compenso in altra tabella !!"</formula>
    </cfRule>
  </conditionalFormatting>
  <conditionalFormatting sqref="R22:R23 B22:O23 B24:R24 B26:R29 B25:M25">
    <cfRule type="cellIs" dxfId="62" priority="7" operator="greaterThan">
      <formula>0</formula>
    </cfRule>
  </conditionalFormatting>
  <conditionalFormatting sqref="A33">
    <cfRule type="cellIs" dxfId="61" priority="6" operator="equal">
      <formula>"ATTENZIONE !!  - vi sono componenti con compenso doppio per impegno in altra commissione. Non si deve attribuire ulteriore compenso in altra tabella !!"</formula>
    </cfRule>
  </conditionalFormatting>
  <conditionalFormatting sqref="A34">
    <cfRule type="cellIs" dxfId="60" priority="5" operator="equal">
      <formula>"ATTENZIONE !!  - vi sono componenti con compenso doppio per impegno in altra commissione. Non si deve attribuire ulteriore compenso in altra tabella !!"</formula>
    </cfRule>
  </conditionalFormatting>
  <conditionalFormatting sqref="S34">
    <cfRule type="cellIs" dxfId="59" priority="4" operator="equal">
      <formula>"ATTENZIONE !!  - vi sono componenti con compenso doppio per impegno in altra commissione. Non si deve attribuire ulteriore compenso in altra tabella !!"</formula>
    </cfRule>
  </conditionalFormatting>
  <conditionalFormatting sqref="P22:Q23">
    <cfRule type="cellIs" dxfId="58" priority="3" operator="greaterThan">
      <formula>0</formula>
    </cfRule>
  </conditionalFormatting>
  <conditionalFormatting sqref="J25:M25">
    <cfRule type="cellIs" dxfId="57" priority="2" operator="greaterThan">
      <formula>0</formula>
    </cfRule>
  </conditionalFormatting>
  <conditionalFormatting sqref="N25:R25">
    <cfRule type="cellIs" dxfId="56" priority="1" operator="greaterThan">
      <formula>0</formula>
    </cfRule>
  </conditionalFormatting>
  <pageMargins left="1.8897637795275593" right="0.70866141732283472" top="0.74803149606299213" bottom="0.74803149606299213" header="0.31496062992125984" footer="0.31496062992125984"/>
  <pageSetup paperSize="8" scale="7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0"/>
  <sheetViews>
    <sheetView zoomScale="85" zoomScaleNormal="85" workbookViewId="0">
      <selection activeCell="E10" sqref="E10"/>
    </sheetView>
  </sheetViews>
  <sheetFormatPr defaultRowHeight="14.25" x14ac:dyDescent="0.45"/>
  <cols>
    <col min="1" max="1" width="20.86328125" customWidth="1"/>
    <col min="2" max="16" width="10.59765625" customWidth="1"/>
    <col min="17" max="17" width="12" customWidth="1"/>
    <col min="18" max="18"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50.65"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1.5"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0"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4"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6.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21.75"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30"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25.15"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si="3"/>
        <v>0</v>
      </c>
      <c r="Q22" s="28">
        <f t="shared" si="3"/>
        <v>0</v>
      </c>
      <c r="R22" s="6">
        <f t="shared" si="3"/>
        <v>0</v>
      </c>
      <c r="S22" s="47">
        <f t="shared" ref="S22:S29" si="4">SUM(B22:R22)</f>
        <v>0</v>
      </c>
      <c r="T22" s="170">
        <f>SUM(S22:S27)</f>
        <v>0</v>
      </c>
    </row>
    <row r="23" spans="1:21" ht="25.15" customHeight="1" thickBot="1" x14ac:dyDescent="0.5">
      <c r="A23" s="2" t="s">
        <v>4</v>
      </c>
      <c r="B23" s="3">
        <f t="shared" ref="B23:R23" si="5">IF(B9="SI",(B24*0.1)+(B25*0.1),0)</f>
        <v>0</v>
      </c>
      <c r="C23" s="3">
        <f t="shared" si="5"/>
        <v>0</v>
      </c>
      <c r="D23" s="3">
        <f t="shared" si="5"/>
        <v>0</v>
      </c>
      <c r="E23" s="3">
        <f t="shared" si="5"/>
        <v>0</v>
      </c>
      <c r="F23" s="3">
        <f t="shared" si="5"/>
        <v>0</v>
      </c>
      <c r="G23" s="27">
        <f t="shared" si="5"/>
        <v>0</v>
      </c>
      <c r="H23" s="41">
        <f t="shared" si="5"/>
        <v>0</v>
      </c>
      <c r="I23" s="17">
        <f t="shared" si="5"/>
        <v>0</v>
      </c>
      <c r="J23" s="29">
        <f t="shared" si="5"/>
        <v>0</v>
      </c>
      <c r="K23" s="34">
        <f t="shared" si="5"/>
        <v>0</v>
      </c>
      <c r="L23" s="32">
        <f t="shared" si="5"/>
        <v>0</v>
      </c>
      <c r="M23" s="17">
        <f t="shared" si="5"/>
        <v>0</v>
      </c>
      <c r="N23" s="29">
        <f t="shared" si="5"/>
        <v>0</v>
      </c>
      <c r="O23" s="29">
        <f t="shared" si="5"/>
        <v>0</v>
      </c>
      <c r="P23" s="29">
        <f t="shared" si="5"/>
        <v>0</v>
      </c>
      <c r="Q23" s="29">
        <f t="shared" si="5"/>
        <v>0</v>
      </c>
      <c r="R23" s="3">
        <f t="shared" si="5"/>
        <v>0</v>
      </c>
      <c r="S23" s="48">
        <f t="shared" si="4"/>
        <v>0</v>
      </c>
      <c r="T23" s="171"/>
    </row>
    <row r="24" spans="1:21" ht="25.15" customHeight="1" thickBot="1" x14ac:dyDescent="0.5">
      <c r="A24" s="2" t="s">
        <v>2</v>
      </c>
      <c r="B24" s="3">
        <f>IF(B8="SI",0,IF(B13="SI",0,IF(B10="SI",911,0)))</f>
        <v>0</v>
      </c>
      <c r="C24" s="3">
        <f>IF(C5="SI",IF(C8="SI",0,IF(C13="SI",0,IF(C10="SI",911,0)))/2,IF(C8="SI",0,IF(C13="SI",0,IF(C10="SI",911,0))))</f>
        <v>0</v>
      </c>
      <c r="D24" s="3">
        <f t="shared" ref="D24:R24" si="6">IF(D5="SI",IF(D8="SI",0,IF(D13="SI",0,IF(D10="SI",911,0)))/2,IF(D8="SI",0,IF(D13="SI",0,IF(D10="SI",911,0))))</f>
        <v>0</v>
      </c>
      <c r="E24" s="3">
        <f t="shared" si="6"/>
        <v>0</v>
      </c>
      <c r="F24" s="3">
        <f t="shared" si="6"/>
        <v>0</v>
      </c>
      <c r="G24" s="27">
        <f t="shared" si="6"/>
        <v>0</v>
      </c>
      <c r="H24" s="100">
        <f t="shared" si="6"/>
        <v>0</v>
      </c>
      <c r="I24" s="27">
        <f t="shared" si="6"/>
        <v>0</v>
      </c>
      <c r="J24" s="115">
        <f t="shared" si="6"/>
        <v>0</v>
      </c>
      <c r="K24" s="27">
        <f t="shared" si="6"/>
        <v>0</v>
      </c>
      <c r="L24" s="115">
        <f t="shared" si="6"/>
        <v>0</v>
      </c>
      <c r="M24" s="116">
        <f t="shared" si="6"/>
        <v>0</v>
      </c>
      <c r="N24" s="29">
        <f t="shared" si="6"/>
        <v>0</v>
      </c>
      <c r="O24" s="3">
        <f t="shared" si="6"/>
        <v>0</v>
      </c>
      <c r="P24" s="3">
        <f t="shared" si="6"/>
        <v>0</v>
      </c>
      <c r="Q24" s="3">
        <f t="shared" si="6"/>
        <v>0</v>
      </c>
      <c r="R24" s="3">
        <f t="shared" si="6"/>
        <v>0</v>
      </c>
      <c r="S24" s="48">
        <f t="shared" si="4"/>
        <v>0</v>
      </c>
      <c r="T24" s="171"/>
    </row>
    <row r="25" spans="1:21" ht="25.15" customHeight="1" thickTop="1" thickBot="1" x14ac:dyDescent="0.5">
      <c r="A25" s="2" t="s">
        <v>3</v>
      </c>
      <c r="B25" s="3">
        <f>IF(B8="SI",0,IF(B13="SI",0,IF(B11="SI",399,0)))</f>
        <v>0</v>
      </c>
      <c r="C25" s="3">
        <f t="shared" ref="C25:G25" si="7">IF(C8="SI",0,IF(C13="SI",0,IF(C11="SI",399,0)))</f>
        <v>0</v>
      </c>
      <c r="D25" s="3">
        <f t="shared" si="7"/>
        <v>0</v>
      </c>
      <c r="E25" s="3">
        <f t="shared" si="7"/>
        <v>0</v>
      </c>
      <c r="F25" s="3">
        <f t="shared" si="7"/>
        <v>0</v>
      </c>
      <c r="G25" s="27">
        <f t="shared" si="7"/>
        <v>0</v>
      </c>
      <c r="H25" s="41">
        <f>IF(H8="SI",0,IF(H13="SI",0,IF(H11="SI",399,0)))</f>
        <v>0</v>
      </c>
      <c r="I25" s="17">
        <f>IF(I8="SI",0,IF(I13="SI",0,IF(I11="SI",399,0)))</f>
        <v>0</v>
      </c>
      <c r="J25" s="114">
        <f>IF(J8="SI",0,IF(J13="SI",0,IF(J11="SI",IF(J14&gt;0,399/J14*J15,399),0)))</f>
        <v>0</v>
      </c>
      <c r="K25" s="114">
        <f t="shared" ref="K25:M25" si="8">IF(K8="SI",0,IF(K13="SI",0,IF(K11="SI",IF(K14&gt;0,399/K14*K15,399),0)))</f>
        <v>0</v>
      </c>
      <c r="L25" s="114">
        <f t="shared" si="8"/>
        <v>0</v>
      </c>
      <c r="M25" s="114">
        <f t="shared" si="8"/>
        <v>0</v>
      </c>
      <c r="N25" s="41">
        <f t="shared" ref="N25:R25" si="9">IF(N8="SI",0,IF(N13="SI",0,IF(N11="SI",399,0)))</f>
        <v>0</v>
      </c>
      <c r="O25" s="27">
        <f t="shared" si="9"/>
        <v>0</v>
      </c>
      <c r="P25" s="3">
        <f t="shared" si="9"/>
        <v>0</v>
      </c>
      <c r="Q25" s="29">
        <f t="shared" si="9"/>
        <v>0</v>
      </c>
      <c r="R25" s="32">
        <f t="shared" si="9"/>
        <v>0</v>
      </c>
      <c r="S25" s="48">
        <f t="shared" si="4"/>
        <v>0</v>
      </c>
      <c r="T25" s="171"/>
      <c r="U25" s="5"/>
    </row>
    <row r="26" spans="1:21" ht="25.15" customHeight="1" thickTop="1" thickBot="1" x14ac:dyDescent="0.5">
      <c r="A26" s="2" t="s">
        <v>5</v>
      </c>
      <c r="B26" s="3">
        <f t="shared" ref="B26:R26" si="10">IF(B12="SI",+B24+B25,0)</f>
        <v>0</v>
      </c>
      <c r="C26" s="3">
        <f t="shared" si="10"/>
        <v>0</v>
      </c>
      <c r="D26" s="3">
        <f t="shared" si="10"/>
        <v>0</v>
      </c>
      <c r="E26" s="3">
        <f t="shared" si="10"/>
        <v>0</v>
      </c>
      <c r="F26" s="3">
        <f t="shared" si="10"/>
        <v>0</v>
      </c>
      <c r="G26" s="27">
        <f t="shared" si="10"/>
        <v>0</v>
      </c>
      <c r="H26" s="41">
        <f t="shared" si="10"/>
        <v>0</v>
      </c>
      <c r="I26" s="17">
        <f t="shared" si="10"/>
        <v>0</v>
      </c>
      <c r="J26" s="28">
        <f t="shared" si="10"/>
        <v>0</v>
      </c>
      <c r="K26" s="68">
        <f t="shared" si="10"/>
        <v>0</v>
      </c>
      <c r="L26" s="112">
        <f t="shared" si="10"/>
        <v>0</v>
      </c>
      <c r="M26" s="113">
        <f t="shared" si="10"/>
        <v>0</v>
      </c>
      <c r="N26" s="29">
        <f t="shared" si="10"/>
        <v>0</v>
      </c>
      <c r="O26" s="29">
        <f t="shared" si="10"/>
        <v>0</v>
      </c>
      <c r="P26" s="29">
        <f t="shared" si="10"/>
        <v>0</v>
      </c>
      <c r="Q26" s="29">
        <f t="shared" si="10"/>
        <v>0</v>
      </c>
      <c r="R26" s="3">
        <f t="shared" si="10"/>
        <v>0</v>
      </c>
      <c r="S26" s="48">
        <f t="shared" si="4"/>
        <v>0</v>
      </c>
      <c r="T26" s="171"/>
    </row>
    <row r="27" spans="1:21" ht="25.15" customHeight="1" thickBot="1" x14ac:dyDescent="0.5">
      <c r="A27" s="2" t="s">
        <v>0</v>
      </c>
      <c r="B27" s="3">
        <f t="shared" ref="B27:R27" si="11">IF(B13="SI",171,0)</f>
        <v>0</v>
      </c>
      <c r="C27" s="3">
        <f t="shared" si="11"/>
        <v>0</v>
      </c>
      <c r="D27" s="3">
        <f t="shared" si="11"/>
        <v>0</v>
      </c>
      <c r="E27" s="3">
        <f t="shared" si="11"/>
        <v>0</v>
      </c>
      <c r="F27" s="3">
        <f t="shared" si="11"/>
        <v>0</v>
      </c>
      <c r="G27" s="27">
        <f t="shared" si="11"/>
        <v>0</v>
      </c>
      <c r="H27" s="41">
        <f t="shared" si="11"/>
        <v>0</v>
      </c>
      <c r="I27" s="17">
        <f t="shared" si="11"/>
        <v>0</v>
      </c>
      <c r="J27" s="29">
        <f t="shared" si="11"/>
        <v>0</v>
      </c>
      <c r="K27" s="34">
        <f t="shared" si="11"/>
        <v>0</v>
      </c>
      <c r="L27" s="32">
        <f t="shared" si="11"/>
        <v>0</v>
      </c>
      <c r="M27" s="17">
        <f t="shared" si="11"/>
        <v>0</v>
      </c>
      <c r="N27" s="29">
        <f t="shared" si="11"/>
        <v>0</v>
      </c>
      <c r="O27" s="29">
        <f t="shared" si="11"/>
        <v>0</v>
      </c>
      <c r="P27" s="29">
        <f t="shared" si="11"/>
        <v>0</v>
      </c>
      <c r="Q27" s="29">
        <f t="shared" si="11"/>
        <v>0</v>
      </c>
      <c r="R27" s="3">
        <f t="shared" si="11"/>
        <v>0</v>
      </c>
      <c r="S27" s="48">
        <f t="shared" si="4"/>
        <v>0</v>
      </c>
      <c r="T27" s="171"/>
    </row>
    <row r="28" spans="1:21" ht="34.9" customHeight="1" thickTop="1" thickBot="1" x14ac:dyDescent="0.5">
      <c r="A28" s="71" t="s">
        <v>27</v>
      </c>
      <c r="B28" s="11">
        <f t="shared" ref="B28:R28" si="12">IF(B13="SI",0,IF(AND($A$18&gt;0,B17=0,B16=0),"giorni?",IF($A$18=0,0,IF(B6=0,0,IF(B6=1,171,IF(B6=2,568,IF(B6=3,908,IF(B6=4,2270,0))))/(B16+B17)*B16))))</f>
        <v>0</v>
      </c>
      <c r="C28" s="11">
        <f t="shared" si="12"/>
        <v>0</v>
      </c>
      <c r="D28" s="11">
        <f t="shared" si="12"/>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0</v>
      </c>
      <c r="S28" s="78">
        <f t="shared" si="4"/>
        <v>0</v>
      </c>
      <c r="T28" s="172">
        <f>+S28+S29</f>
        <v>0</v>
      </c>
    </row>
    <row r="29" spans="1:21" ht="36" customHeight="1" thickBot="1" x14ac:dyDescent="0.5">
      <c r="A29" s="72" t="s">
        <v>28</v>
      </c>
      <c r="B29" s="12">
        <f t="shared" ref="B29:R29" si="13">IF(B13="SI",0,IF(AND($A$18&gt;0,B16=0,B17=0),"giorni?",IF($A$18=0,0,IF(B7=0,0,IF(B7=1,171,IF(B7=2,568,IF(B7=3,908,IF(B7=4,2270,0))))/(B16+B17)*B17))))</f>
        <v>0</v>
      </c>
      <c r="C29" s="12">
        <f t="shared" si="13"/>
        <v>0</v>
      </c>
      <c r="D29" s="12">
        <f t="shared" si="13"/>
        <v>0</v>
      </c>
      <c r="E29" s="12">
        <f t="shared" si="13"/>
        <v>0</v>
      </c>
      <c r="F29" s="12">
        <f t="shared" si="13"/>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12">
        <f t="shared" si="13"/>
        <v>0</v>
      </c>
      <c r="R29" s="12">
        <f t="shared" si="13"/>
        <v>0</v>
      </c>
      <c r="S29" s="79">
        <f t="shared" si="4"/>
        <v>0</v>
      </c>
      <c r="T29" s="173"/>
    </row>
    <row r="30" spans="1:21" ht="30.75" customHeight="1" thickTop="1" thickBot="1" x14ac:dyDescent="0.5">
      <c r="A30" s="91" t="s">
        <v>6</v>
      </c>
      <c r="B30" s="92">
        <f t="shared" ref="B30:R30" si="14">SUM(B22:B29)</f>
        <v>0</v>
      </c>
      <c r="C30" s="92">
        <f t="shared" si="14"/>
        <v>0</v>
      </c>
      <c r="D30" s="92">
        <f t="shared" si="14"/>
        <v>0</v>
      </c>
      <c r="E30" s="92">
        <f t="shared" si="14"/>
        <v>0</v>
      </c>
      <c r="F30" s="92">
        <f t="shared" si="14"/>
        <v>0</v>
      </c>
      <c r="G30" s="93">
        <f t="shared" si="14"/>
        <v>0</v>
      </c>
      <c r="H30" s="92">
        <f t="shared" si="14"/>
        <v>0</v>
      </c>
      <c r="I30" s="92">
        <f t="shared" si="14"/>
        <v>0</v>
      </c>
      <c r="J30" s="92">
        <f t="shared" si="14"/>
        <v>0</v>
      </c>
      <c r="K30" s="92">
        <f t="shared" si="14"/>
        <v>0</v>
      </c>
      <c r="L30" s="94">
        <f t="shared" si="14"/>
        <v>0</v>
      </c>
      <c r="M30" s="92">
        <f t="shared" si="14"/>
        <v>0</v>
      </c>
      <c r="N30" s="94">
        <f t="shared" si="14"/>
        <v>0</v>
      </c>
      <c r="O30" s="92">
        <f t="shared" si="14"/>
        <v>0</v>
      </c>
      <c r="P30" s="92">
        <f t="shared" si="14"/>
        <v>0</v>
      </c>
      <c r="Q30" s="92">
        <f t="shared" si="14"/>
        <v>0</v>
      </c>
      <c r="R30" s="92">
        <f t="shared" si="14"/>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15">IF(C12="SI",+C4,"")</f>
        <v/>
      </c>
      <c r="D34" s="96" t="str">
        <f t="shared" si="15"/>
        <v/>
      </c>
      <c r="E34" s="96" t="str">
        <f t="shared" si="15"/>
        <v/>
      </c>
      <c r="F34" s="96" t="str">
        <f t="shared" si="15"/>
        <v/>
      </c>
      <c r="G34" s="96" t="str">
        <f t="shared" si="15"/>
        <v/>
      </c>
      <c r="H34" s="96" t="str">
        <f t="shared" si="15"/>
        <v/>
      </c>
      <c r="I34" s="96" t="str">
        <f t="shared" si="15"/>
        <v/>
      </c>
      <c r="J34" s="96" t="str">
        <f t="shared" si="15"/>
        <v/>
      </c>
      <c r="K34" s="96" t="str">
        <f t="shared" si="15"/>
        <v/>
      </c>
      <c r="L34" s="96" t="str">
        <f t="shared" si="15"/>
        <v/>
      </c>
      <c r="M34" s="96" t="str">
        <f t="shared" si="15"/>
        <v/>
      </c>
      <c r="N34" s="96" t="str">
        <f t="shared" si="15"/>
        <v/>
      </c>
      <c r="O34" s="96" t="str">
        <f t="shared" si="15"/>
        <v/>
      </c>
      <c r="P34" s="96" t="str">
        <f t="shared" si="15"/>
        <v/>
      </c>
      <c r="Q34" s="96" t="str">
        <f t="shared" si="15"/>
        <v/>
      </c>
      <c r="R34" s="96" t="str">
        <f t="shared" si="15"/>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tWUTUa1S9nBVteahzZ6U1cvR9AxiCq5bKhKMh3VOxdTiHjkhKko27NmZY+f2YWkTCoCBxDiUyOw1w4c30Ipd5Q==" saltValue="cwsNWjbUZnptox6Cg9kkwQ==" spinCount="100000" sheet="1" objects="1" scenarios="1"/>
  <mergeCells count="18">
    <mergeCell ref="A2:T2"/>
    <mergeCell ref="B3:G3"/>
    <mergeCell ref="H3:R3"/>
    <mergeCell ref="S4:T4"/>
    <mergeCell ref="S6:T6"/>
    <mergeCell ref="T28:T29"/>
    <mergeCell ref="U10:V10"/>
    <mergeCell ref="S31:T31"/>
    <mergeCell ref="A33:T33"/>
    <mergeCell ref="S34:T34"/>
    <mergeCell ref="J14:K14"/>
    <mergeCell ref="L14:M14"/>
    <mergeCell ref="N14:N15"/>
    <mergeCell ref="O14:O15"/>
    <mergeCell ref="S14:T15"/>
    <mergeCell ref="A20:T20"/>
    <mergeCell ref="S21:T21"/>
    <mergeCell ref="T22:T27"/>
  </mergeCells>
  <conditionalFormatting sqref="J35">
    <cfRule type="cellIs" dxfId="55" priority="20" operator="equal">
      <formula>"ATTENZIONE !!  - vi sono componenti con compenso doppio per impegno in altra commissione. Non si deve attribuire ulteriore compenso in altra tabella !!"</formula>
    </cfRule>
  </conditionalFormatting>
  <conditionalFormatting sqref="R22:R23 B22:O23 B24:R24 B26:R29 B25:M25">
    <cfRule type="cellIs" dxfId="54" priority="7" operator="greaterThan">
      <formula>0</formula>
    </cfRule>
  </conditionalFormatting>
  <conditionalFormatting sqref="A33">
    <cfRule type="cellIs" dxfId="53" priority="6" operator="equal">
      <formula>"ATTENZIONE !!  - vi sono componenti con compenso doppio per impegno in altra commissione. Non si deve attribuire ulteriore compenso in altra tabella !!"</formula>
    </cfRule>
  </conditionalFormatting>
  <conditionalFormatting sqref="A34">
    <cfRule type="cellIs" dxfId="52" priority="5" operator="equal">
      <formula>"ATTENZIONE !!  - vi sono componenti con compenso doppio per impegno in altra commissione. Non si deve attribuire ulteriore compenso in altra tabella !!"</formula>
    </cfRule>
  </conditionalFormatting>
  <conditionalFormatting sqref="S34">
    <cfRule type="cellIs" dxfId="51" priority="4" operator="equal">
      <formula>"ATTENZIONE !!  - vi sono componenti con compenso doppio per impegno in altra commissione. Non si deve attribuire ulteriore compenso in altra tabella !!"</formula>
    </cfRule>
  </conditionalFormatting>
  <conditionalFormatting sqref="P22:Q23">
    <cfRule type="cellIs" dxfId="50" priority="3" operator="greaterThan">
      <formula>0</formula>
    </cfRule>
  </conditionalFormatting>
  <conditionalFormatting sqref="J25:M25">
    <cfRule type="cellIs" dxfId="49" priority="2" operator="greaterThan">
      <formula>0</formula>
    </cfRule>
  </conditionalFormatting>
  <conditionalFormatting sqref="N25:R25">
    <cfRule type="cellIs" dxfId="48" priority="1" operator="greaterThan">
      <formula>0</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3DA27-2E62-4D74-A3CD-CAB943FBE1AC}">
  <dimension ref="A1:V40"/>
  <sheetViews>
    <sheetView zoomScale="85" zoomScaleNormal="85" workbookViewId="0">
      <selection activeCell="E11" sqref="E11"/>
    </sheetView>
  </sheetViews>
  <sheetFormatPr defaultRowHeight="14.25" x14ac:dyDescent="0.45"/>
  <cols>
    <col min="1" max="1" width="20.86328125" customWidth="1"/>
    <col min="2" max="16" width="10.59765625" customWidth="1"/>
    <col min="17" max="17" width="12" customWidth="1"/>
    <col min="18" max="18"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46.9"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1.5"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0"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4"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6.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21.75"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30"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25.15"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si="3"/>
        <v>0</v>
      </c>
      <c r="Q22" s="28">
        <f t="shared" si="3"/>
        <v>0</v>
      </c>
      <c r="R22" s="6">
        <f t="shared" si="3"/>
        <v>0</v>
      </c>
      <c r="S22" s="47">
        <f t="shared" ref="S22:S29" si="4">SUM(B22:R22)</f>
        <v>0</v>
      </c>
      <c r="T22" s="170">
        <f>SUM(S22:S27)</f>
        <v>0</v>
      </c>
    </row>
    <row r="23" spans="1:21" ht="25.15" customHeight="1" thickBot="1" x14ac:dyDescent="0.5">
      <c r="A23" s="2" t="s">
        <v>4</v>
      </c>
      <c r="B23" s="3">
        <f t="shared" ref="B23:R23" si="5">IF(B9="SI",(B24*0.1)+(B25*0.1),0)</f>
        <v>0</v>
      </c>
      <c r="C23" s="3">
        <f t="shared" si="5"/>
        <v>0</v>
      </c>
      <c r="D23" s="3">
        <f t="shared" si="5"/>
        <v>0</v>
      </c>
      <c r="E23" s="3">
        <f t="shared" si="5"/>
        <v>0</v>
      </c>
      <c r="F23" s="3">
        <f t="shared" si="5"/>
        <v>0</v>
      </c>
      <c r="G23" s="27">
        <f t="shared" si="5"/>
        <v>0</v>
      </c>
      <c r="H23" s="41">
        <f t="shared" si="5"/>
        <v>0</v>
      </c>
      <c r="I23" s="17">
        <f t="shared" si="5"/>
        <v>0</v>
      </c>
      <c r="J23" s="29">
        <f t="shared" si="5"/>
        <v>0</v>
      </c>
      <c r="K23" s="34">
        <f t="shared" si="5"/>
        <v>0</v>
      </c>
      <c r="L23" s="32">
        <f t="shared" si="5"/>
        <v>0</v>
      </c>
      <c r="M23" s="17">
        <f t="shared" si="5"/>
        <v>0</v>
      </c>
      <c r="N23" s="29">
        <f t="shared" si="5"/>
        <v>0</v>
      </c>
      <c r="O23" s="29">
        <f t="shared" si="5"/>
        <v>0</v>
      </c>
      <c r="P23" s="29">
        <f t="shared" si="5"/>
        <v>0</v>
      </c>
      <c r="Q23" s="29">
        <f t="shared" si="5"/>
        <v>0</v>
      </c>
      <c r="R23" s="3">
        <f t="shared" si="5"/>
        <v>0</v>
      </c>
      <c r="S23" s="48">
        <f t="shared" si="4"/>
        <v>0</v>
      </c>
      <c r="T23" s="171"/>
    </row>
    <row r="24" spans="1:21" ht="25.15" customHeight="1" thickBot="1" x14ac:dyDescent="0.5">
      <c r="A24" s="2" t="s">
        <v>2</v>
      </c>
      <c r="B24" s="3">
        <f>IF(B8="SI",0,IF(B13="SI",0,IF(B10="SI",911,0)))</f>
        <v>0</v>
      </c>
      <c r="C24" s="3">
        <f>IF(C5="SI",IF(C8="SI",0,IF(C13="SI",0,IF(C10="SI",911,0)))/2,IF(C8="SI",0,IF(C13="SI",0,IF(C10="SI",911,0))))</f>
        <v>0</v>
      </c>
      <c r="D24" s="3">
        <f t="shared" ref="D24:R24" si="6">IF(D5="SI",IF(D8="SI",0,IF(D13="SI",0,IF(D10="SI",911,0)))/2,IF(D8="SI",0,IF(D13="SI",0,IF(D10="SI",911,0))))</f>
        <v>0</v>
      </c>
      <c r="E24" s="3">
        <f t="shared" si="6"/>
        <v>0</v>
      </c>
      <c r="F24" s="3">
        <f t="shared" si="6"/>
        <v>0</v>
      </c>
      <c r="G24" s="27">
        <f t="shared" si="6"/>
        <v>0</v>
      </c>
      <c r="H24" s="100">
        <f t="shared" si="6"/>
        <v>0</v>
      </c>
      <c r="I24" s="27">
        <f t="shared" si="6"/>
        <v>0</v>
      </c>
      <c r="J24" s="115">
        <f t="shared" si="6"/>
        <v>0</v>
      </c>
      <c r="K24" s="27">
        <f t="shared" si="6"/>
        <v>0</v>
      </c>
      <c r="L24" s="115">
        <f t="shared" si="6"/>
        <v>0</v>
      </c>
      <c r="M24" s="116">
        <f t="shared" si="6"/>
        <v>0</v>
      </c>
      <c r="N24" s="29">
        <f t="shared" si="6"/>
        <v>0</v>
      </c>
      <c r="O24" s="3">
        <f t="shared" si="6"/>
        <v>0</v>
      </c>
      <c r="P24" s="3">
        <f t="shared" si="6"/>
        <v>0</v>
      </c>
      <c r="Q24" s="3">
        <f t="shared" si="6"/>
        <v>0</v>
      </c>
      <c r="R24" s="3">
        <f t="shared" si="6"/>
        <v>0</v>
      </c>
      <c r="S24" s="48">
        <f t="shared" si="4"/>
        <v>0</v>
      </c>
      <c r="T24" s="171"/>
    </row>
    <row r="25" spans="1:21" ht="25.15" customHeight="1" thickTop="1" thickBot="1" x14ac:dyDescent="0.5">
      <c r="A25" s="2" t="s">
        <v>3</v>
      </c>
      <c r="B25" s="3">
        <f>IF(B8="SI",0,IF(B13="SI",0,IF(B11="SI",399,0)))</f>
        <v>0</v>
      </c>
      <c r="C25" s="3">
        <f t="shared" ref="C25:G25" si="7">IF(C8="SI",0,IF(C13="SI",0,IF(C11="SI",399,0)))</f>
        <v>0</v>
      </c>
      <c r="D25" s="3">
        <f t="shared" si="7"/>
        <v>0</v>
      </c>
      <c r="E25" s="3">
        <f t="shared" si="7"/>
        <v>0</v>
      </c>
      <c r="F25" s="3">
        <f t="shared" si="7"/>
        <v>0</v>
      </c>
      <c r="G25" s="27">
        <f t="shared" si="7"/>
        <v>0</v>
      </c>
      <c r="H25" s="41">
        <f>IF(H8="SI",0,IF(H13="SI",0,IF(H11="SI",399,0)))</f>
        <v>0</v>
      </c>
      <c r="I25" s="17">
        <f>IF(I8="SI",0,IF(I13="SI",0,IF(I11="SI",399,0)))</f>
        <v>0</v>
      </c>
      <c r="J25" s="114">
        <f>IF(J8="SI",0,IF(J13="SI",0,IF(J11="SI",IF(J14&gt;0,399/J14*J15,399),0)))</f>
        <v>0</v>
      </c>
      <c r="K25" s="114">
        <f t="shared" ref="K25:M25" si="8">IF(K8="SI",0,IF(K13="SI",0,IF(K11="SI",IF(K14&gt;0,399/K14*K15,399),0)))</f>
        <v>0</v>
      </c>
      <c r="L25" s="114">
        <f t="shared" si="8"/>
        <v>0</v>
      </c>
      <c r="M25" s="114">
        <f t="shared" si="8"/>
        <v>0</v>
      </c>
      <c r="N25" s="41">
        <f t="shared" ref="N25:R25" si="9">IF(N8="SI",0,IF(N13="SI",0,IF(N11="SI",399,0)))</f>
        <v>0</v>
      </c>
      <c r="O25" s="27">
        <f t="shared" si="9"/>
        <v>0</v>
      </c>
      <c r="P25" s="3">
        <f t="shared" si="9"/>
        <v>0</v>
      </c>
      <c r="Q25" s="29">
        <f t="shared" si="9"/>
        <v>0</v>
      </c>
      <c r="R25" s="32">
        <f t="shared" si="9"/>
        <v>0</v>
      </c>
      <c r="S25" s="48">
        <f t="shared" si="4"/>
        <v>0</v>
      </c>
      <c r="T25" s="171"/>
      <c r="U25" s="5"/>
    </row>
    <row r="26" spans="1:21" ht="25.15" customHeight="1" thickTop="1" thickBot="1" x14ac:dyDescent="0.5">
      <c r="A26" s="2" t="s">
        <v>5</v>
      </c>
      <c r="B26" s="3">
        <f t="shared" ref="B26:R26" si="10">IF(B12="SI",+B24+B25,0)</f>
        <v>0</v>
      </c>
      <c r="C26" s="3">
        <f t="shared" si="10"/>
        <v>0</v>
      </c>
      <c r="D26" s="3">
        <f t="shared" si="10"/>
        <v>0</v>
      </c>
      <c r="E26" s="3">
        <f t="shared" si="10"/>
        <v>0</v>
      </c>
      <c r="F26" s="3">
        <f t="shared" si="10"/>
        <v>0</v>
      </c>
      <c r="G26" s="27">
        <f t="shared" si="10"/>
        <v>0</v>
      </c>
      <c r="H26" s="41">
        <f t="shared" si="10"/>
        <v>0</v>
      </c>
      <c r="I26" s="17">
        <f t="shared" si="10"/>
        <v>0</v>
      </c>
      <c r="J26" s="28">
        <f t="shared" si="10"/>
        <v>0</v>
      </c>
      <c r="K26" s="68">
        <f t="shared" si="10"/>
        <v>0</v>
      </c>
      <c r="L26" s="112">
        <f t="shared" si="10"/>
        <v>0</v>
      </c>
      <c r="M26" s="113">
        <f t="shared" si="10"/>
        <v>0</v>
      </c>
      <c r="N26" s="29">
        <f t="shared" si="10"/>
        <v>0</v>
      </c>
      <c r="O26" s="29">
        <f t="shared" si="10"/>
        <v>0</v>
      </c>
      <c r="P26" s="29">
        <f t="shared" si="10"/>
        <v>0</v>
      </c>
      <c r="Q26" s="29">
        <f t="shared" si="10"/>
        <v>0</v>
      </c>
      <c r="R26" s="3">
        <f t="shared" si="10"/>
        <v>0</v>
      </c>
      <c r="S26" s="48">
        <f t="shared" si="4"/>
        <v>0</v>
      </c>
      <c r="T26" s="171"/>
    </row>
    <row r="27" spans="1:21" ht="25.15" customHeight="1" thickBot="1" x14ac:dyDescent="0.5">
      <c r="A27" s="2" t="s">
        <v>0</v>
      </c>
      <c r="B27" s="3">
        <f t="shared" ref="B27:R27" si="11">IF(B13="SI",171,0)</f>
        <v>0</v>
      </c>
      <c r="C27" s="3">
        <f t="shared" si="11"/>
        <v>0</v>
      </c>
      <c r="D27" s="3">
        <f t="shared" si="11"/>
        <v>0</v>
      </c>
      <c r="E27" s="3">
        <f t="shared" si="11"/>
        <v>0</v>
      </c>
      <c r="F27" s="3">
        <f t="shared" si="11"/>
        <v>0</v>
      </c>
      <c r="G27" s="27">
        <f t="shared" si="11"/>
        <v>0</v>
      </c>
      <c r="H27" s="41">
        <f t="shared" si="11"/>
        <v>0</v>
      </c>
      <c r="I27" s="17">
        <f t="shared" si="11"/>
        <v>0</v>
      </c>
      <c r="J27" s="29">
        <f t="shared" si="11"/>
        <v>0</v>
      </c>
      <c r="K27" s="34">
        <f t="shared" si="11"/>
        <v>0</v>
      </c>
      <c r="L27" s="32">
        <f t="shared" si="11"/>
        <v>0</v>
      </c>
      <c r="M27" s="17">
        <f t="shared" si="11"/>
        <v>0</v>
      </c>
      <c r="N27" s="29">
        <f t="shared" si="11"/>
        <v>0</v>
      </c>
      <c r="O27" s="29">
        <f t="shared" si="11"/>
        <v>0</v>
      </c>
      <c r="P27" s="29">
        <f t="shared" si="11"/>
        <v>0</v>
      </c>
      <c r="Q27" s="29">
        <f t="shared" si="11"/>
        <v>0</v>
      </c>
      <c r="R27" s="3">
        <f t="shared" si="11"/>
        <v>0</v>
      </c>
      <c r="S27" s="48">
        <f t="shared" si="4"/>
        <v>0</v>
      </c>
      <c r="T27" s="171"/>
    </row>
    <row r="28" spans="1:21" ht="34.9" customHeight="1" thickTop="1" thickBot="1" x14ac:dyDescent="0.5">
      <c r="A28" s="71" t="s">
        <v>27</v>
      </c>
      <c r="B28" s="11">
        <f t="shared" ref="B28:R28" si="12">IF(B13="SI",0,IF(AND($A$18&gt;0,B17=0,B16=0),"giorni?",IF($A$18=0,0,IF(B6=0,0,IF(B6=1,171,IF(B6=2,568,IF(B6=3,908,IF(B6=4,2270,0))))/(B16+B17)*B16))))</f>
        <v>0</v>
      </c>
      <c r="C28" s="11">
        <f t="shared" si="12"/>
        <v>0</v>
      </c>
      <c r="D28" s="11">
        <f t="shared" si="12"/>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0</v>
      </c>
      <c r="S28" s="78">
        <f t="shared" si="4"/>
        <v>0</v>
      </c>
      <c r="T28" s="172">
        <f>+S28+S29</f>
        <v>0</v>
      </c>
    </row>
    <row r="29" spans="1:21" ht="36" customHeight="1" thickBot="1" x14ac:dyDescent="0.5">
      <c r="A29" s="72" t="s">
        <v>28</v>
      </c>
      <c r="B29" s="12">
        <f t="shared" ref="B29:R29" si="13">IF(B13="SI",0,IF(AND($A$18&gt;0,B16=0,B17=0),"giorni?",IF($A$18=0,0,IF(B7=0,0,IF(B7=1,171,IF(B7=2,568,IF(B7=3,908,IF(B7=4,2270,0))))/(B16+B17)*B17))))</f>
        <v>0</v>
      </c>
      <c r="C29" s="12">
        <f t="shared" si="13"/>
        <v>0</v>
      </c>
      <c r="D29" s="12">
        <f t="shared" si="13"/>
        <v>0</v>
      </c>
      <c r="E29" s="12">
        <f t="shared" si="13"/>
        <v>0</v>
      </c>
      <c r="F29" s="12">
        <f t="shared" si="13"/>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12">
        <f t="shared" si="13"/>
        <v>0</v>
      </c>
      <c r="R29" s="12">
        <f t="shared" si="13"/>
        <v>0</v>
      </c>
      <c r="S29" s="79">
        <f t="shared" si="4"/>
        <v>0</v>
      </c>
      <c r="T29" s="173"/>
    </row>
    <row r="30" spans="1:21" ht="30.75" customHeight="1" thickTop="1" thickBot="1" x14ac:dyDescent="0.5">
      <c r="A30" s="91" t="s">
        <v>6</v>
      </c>
      <c r="B30" s="92">
        <f t="shared" ref="B30:R30" si="14">SUM(B22:B29)</f>
        <v>0</v>
      </c>
      <c r="C30" s="92">
        <f t="shared" si="14"/>
        <v>0</v>
      </c>
      <c r="D30" s="92">
        <f t="shared" si="14"/>
        <v>0</v>
      </c>
      <c r="E30" s="92">
        <f t="shared" si="14"/>
        <v>0</v>
      </c>
      <c r="F30" s="92">
        <f t="shared" si="14"/>
        <v>0</v>
      </c>
      <c r="G30" s="93">
        <f t="shared" si="14"/>
        <v>0</v>
      </c>
      <c r="H30" s="92">
        <f t="shared" si="14"/>
        <v>0</v>
      </c>
      <c r="I30" s="92">
        <f t="shared" si="14"/>
        <v>0</v>
      </c>
      <c r="J30" s="92">
        <f t="shared" si="14"/>
        <v>0</v>
      </c>
      <c r="K30" s="92">
        <f t="shared" si="14"/>
        <v>0</v>
      </c>
      <c r="L30" s="94">
        <f t="shared" si="14"/>
        <v>0</v>
      </c>
      <c r="M30" s="92">
        <f t="shared" si="14"/>
        <v>0</v>
      </c>
      <c r="N30" s="94">
        <f t="shared" si="14"/>
        <v>0</v>
      </c>
      <c r="O30" s="92">
        <f t="shared" si="14"/>
        <v>0</v>
      </c>
      <c r="P30" s="92">
        <f t="shared" si="14"/>
        <v>0</v>
      </c>
      <c r="Q30" s="92">
        <f t="shared" si="14"/>
        <v>0</v>
      </c>
      <c r="R30" s="92">
        <f t="shared" si="14"/>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15">IF(C12="SI",+C4,"")</f>
        <v/>
      </c>
      <c r="D34" s="96" t="str">
        <f t="shared" si="15"/>
        <v/>
      </c>
      <c r="E34" s="96" t="str">
        <f t="shared" si="15"/>
        <v/>
      </c>
      <c r="F34" s="96" t="str">
        <f t="shared" si="15"/>
        <v/>
      </c>
      <c r="G34" s="96" t="str">
        <f t="shared" si="15"/>
        <v/>
      </c>
      <c r="H34" s="96" t="str">
        <f t="shared" si="15"/>
        <v/>
      </c>
      <c r="I34" s="96" t="str">
        <f t="shared" si="15"/>
        <v/>
      </c>
      <c r="J34" s="96" t="str">
        <f t="shared" si="15"/>
        <v/>
      </c>
      <c r="K34" s="96" t="str">
        <f t="shared" si="15"/>
        <v/>
      </c>
      <c r="L34" s="96" t="str">
        <f t="shared" si="15"/>
        <v/>
      </c>
      <c r="M34" s="96" t="str">
        <f t="shared" si="15"/>
        <v/>
      </c>
      <c r="N34" s="96" t="str">
        <f t="shared" si="15"/>
        <v/>
      </c>
      <c r="O34" s="96" t="str">
        <f t="shared" si="15"/>
        <v/>
      </c>
      <c r="P34" s="96" t="str">
        <f t="shared" si="15"/>
        <v/>
      </c>
      <c r="Q34" s="96" t="str">
        <f t="shared" si="15"/>
        <v/>
      </c>
      <c r="R34" s="96" t="str">
        <f t="shared" si="15"/>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HlY1llTJFy88mcFQFxejx8fE6YDNHaTQSbprAyPA5rdaFQydRJUrITfR3DGyVqx8MYz0UwtSR+xW54KCEY38Dw==" saltValue="b3ZpPM5YpJcJuB577VOOOw==" spinCount="100000" sheet="1" objects="1" scenarios="1"/>
  <mergeCells count="18">
    <mergeCell ref="A2:T2"/>
    <mergeCell ref="B3:G3"/>
    <mergeCell ref="H3:R3"/>
    <mergeCell ref="S4:T4"/>
    <mergeCell ref="S6:T6"/>
    <mergeCell ref="T28:T29"/>
    <mergeCell ref="U10:V10"/>
    <mergeCell ref="S31:T31"/>
    <mergeCell ref="A33:T33"/>
    <mergeCell ref="S34:T34"/>
    <mergeCell ref="J14:K14"/>
    <mergeCell ref="L14:M14"/>
    <mergeCell ref="N14:N15"/>
    <mergeCell ref="O14:O15"/>
    <mergeCell ref="S14:T15"/>
    <mergeCell ref="A20:T20"/>
    <mergeCell ref="S21:T21"/>
    <mergeCell ref="T22:T27"/>
  </mergeCells>
  <conditionalFormatting sqref="J35">
    <cfRule type="cellIs" dxfId="47" priority="20" operator="equal">
      <formula>"ATTENZIONE !!  - vi sono componenti con compenso doppio per impegno in altra commissione. Non si deve attribuire ulteriore compenso in altra tabella !!"</formula>
    </cfRule>
  </conditionalFormatting>
  <conditionalFormatting sqref="R22:R23 B22:O23 B24:R24 B26:R29 B25:M25">
    <cfRule type="cellIs" dxfId="46" priority="7" operator="greaterThan">
      <formula>0</formula>
    </cfRule>
  </conditionalFormatting>
  <conditionalFormatting sqref="A33">
    <cfRule type="cellIs" dxfId="45" priority="6" operator="equal">
      <formula>"ATTENZIONE !!  - vi sono componenti con compenso doppio per impegno in altra commissione. Non si deve attribuire ulteriore compenso in altra tabella !!"</formula>
    </cfRule>
  </conditionalFormatting>
  <conditionalFormatting sqref="A34">
    <cfRule type="cellIs" dxfId="44" priority="5" operator="equal">
      <formula>"ATTENZIONE !!  - vi sono componenti con compenso doppio per impegno in altra commissione. Non si deve attribuire ulteriore compenso in altra tabella !!"</formula>
    </cfRule>
  </conditionalFormatting>
  <conditionalFormatting sqref="S34">
    <cfRule type="cellIs" dxfId="43" priority="4" operator="equal">
      <formula>"ATTENZIONE !!  - vi sono componenti con compenso doppio per impegno in altra commissione. Non si deve attribuire ulteriore compenso in altra tabella !!"</formula>
    </cfRule>
  </conditionalFormatting>
  <conditionalFormatting sqref="P22:Q23">
    <cfRule type="cellIs" dxfId="42" priority="3" operator="greaterThan">
      <formula>0</formula>
    </cfRule>
  </conditionalFormatting>
  <conditionalFormatting sqref="J25:M25">
    <cfRule type="cellIs" dxfId="41" priority="2" operator="greaterThan">
      <formula>0</formula>
    </cfRule>
  </conditionalFormatting>
  <conditionalFormatting sqref="N25:R25">
    <cfRule type="cellIs" dxfId="40" priority="1" operator="greater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06D83-EC5F-40C0-8B09-CE1345C555D9}">
  <dimension ref="A1:V40"/>
  <sheetViews>
    <sheetView zoomScale="85" zoomScaleNormal="85" workbookViewId="0">
      <selection activeCell="G10" sqref="G10"/>
    </sheetView>
  </sheetViews>
  <sheetFormatPr defaultRowHeight="14.25" x14ac:dyDescent="0.45"/>
  <cols>
    <col min="1" max="1" width="20.86328125" customWidth="1"/>
    <col min="2" max="16" width="10.59765625" customWidth="1"/>
    <col min="17" max="17" width="12" customWidth="1"/>
    <col min="18" max="18"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47.65"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1.5"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0"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4"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6.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21.75"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30"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25.15"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si="3"/>
        <v>0</v>
      </c>
      <c r="Q22" s="28">
        <f t="shared" si="3"/>
        <v>0</v>
      </c>
      <c r="R22" s="6">
        <f t="shared" si="3"/>
        <v>0</v>
      </c>
      <c r="S22" s="47">
        <f t="shared" ref="S22:S29" si="4">SUM(B22:R22)</f>
        <v>0</v>
      </c>
      <c r="T22" s="170">
        <f>SUM(S22:S27)</f>
        <v>0</v>
      </c>
    </row>
    <row r="23" spans="1:21" ht="25.15" customHeight="1" thickBot="1" x14ac:dyDescent="0.5">
      <c r="A23" s="2" t="s">
        <v>4</v>
      </c>
      <c r="B23" s="3">
        <f t="shared" ref="B23:R23" si="5">IF(B9="SI",(B24*0.1)+(B25*0.1),0)</f>
        <v>0</v>
      </c>
      <c r="C23" s="3">
        <f t="shared" si="5"/>
        <v>0</v>
      </c>
      <c r="D23" s="3">
        <f t="shared" si="5"/>
        <v>0</v>
      </c>
      <c r="E23" s="3">
        <f t="shared" si="5"/>
        <v>0</v>
      </c>
      <c r="F23" s="3">
        <f t="shared" si="5"/>
        <v>0</v>
      </c>
      <c r="G23" s="27">
        <f t="shared" si="5"/>
        <v>0</v>
      </c>
      <c r="H23" s="41">
        <f t="shared" si="5"/>
        <v>0</v>
      </c>
      <c r="I23" s="17">
        <f t="shared" si="5"/>
        <v>0</v>
      </c>
      <c r="J23" s="29">
        <f t="shared" si="5"/>
        <v>0</v>
      </c>
      <c r="K23" s="34">
        <f t="shared" si="5"/>
        <v>0</v>
      </c>
      <c r="L23" s="32">
        <f t="shared" si="5"/>
        <v>0</v>
      </c>
      <c r="M23" s="17">
        <f t="shared" si="5"/>
        <v>0</v>
      </c>
      <c r="N23" s="29">
        <f t="shared" si="5"/>
        <v>0</v>
      </c>
      <c r="O23" s="29">
        <f t="shared" si="5"/>
        <v>0</v>
      </c>
      <c r="P23" s="29">
        <f t="shared" si="5"/>
        <v>0</v>
      </c>
      <c r="Q23" s="29">
        <f t="shared" si="5"/>
        <v>0</v>
      </c>
      <c r="R23" s="3">
        <f t="shared" si="5"/>
        <v>0</v>
      </c>
      <c r="S23" s="48">
        <f t="shared" si="4"/>
        <v>0</v>
      </c>
      <c r="T23" s="171"/>
    </row>
    <row r="24" spans="1:21" ht="25.15" customHeight="1" thickBot="1" x14ac:dyDescent="0.5">
      <c r="A24" s="2" t="s">
        <v>2</v>
      </c>
      <c r="B24" s="3">
        <f>IF(B8="SI",0,IF(B13="SI",0,IF(B10="SI",911,0)))</f>
        <v>0</v>
      </c>
      <c r="C24" s="3">
        <f>IF(C5="SI",IF(C8="SI",0,IF(C13="SI",0,IF(C10="SI",911,0)))/2,IF(C8="SI",0,IF(C13="SI",0,IF(C10="SI",911,0))))</f>
        <v>0</v>
      </c>
      <c r="D24" s="3">
        <f t="shared" ref="D24:R24" si="6">IF(D5="SI",IF(D8="SI",0,IF(D13="SI",0,IF(D10="SI",911,0)))/2,IF(D8="SI",0,IF(D13="SI",0,IF(D10="SI",911,0))))</f>
        <v>0</v>
      </c>
      <c r="E24" s="3">
        <f t="shared" si="6"/>
        <v>0</v>
      </c>
      <c r="F24" s="3">
        <f t="shared" si="6"/>
        <v>0</v>
      </c>
      <c r="G24" s="27">
        <f t="shared" si="6"/>
        <v>0</v>
      </c>
      <c r="H24" s="100">
        <f t="shared" si="6"/>
        <v>0</v>
      </c>
      <c r="I24" s="27">
        <f t="shared" si="6"/>
        <v>0</v>
      </c>
      <c r="J24" s="115">
        <f t="shared" si="6"/>
        <v>0</v>
      </c>
      <c r="K24" s="27">
        <f t="shared" si="6"/>
        <v>0</v>
      </c>
      <c r="L24" s="115">
        <f t="shared" si="6"/>
        <v>0</v>
      </c>
      <c r="M24" s="116">
        <f t="shared" si="6"/>
        <v>0</v>
      </c>
      <c r="N24" s="29">
        <f t="shared" si="6"/>
        <v>0</v>
      </c>
      <c r="O24" s="3">
        <f t="shared" si="6"/>
        <v>0</v>
      </c>
      <c r="P24" s="3">
        <f t="shared" si="6"/>
        <v>0</v>
      </c>
      <c r="Q24" s="3">
        <f t="shared" si="6"/>
        <v>0</v>
      </c>
      <c r="R24" s="3">
        <f t="shared" si="6"/>
        <v>0</v>
      </c>
      <c r="S24" s="48">
        <f t="shared" si="4"/>
        <v>0</v>
      </c>
      <c r="T24" s="171"/>
    </row>
    <row r="25" spans="1:21" ht="25.15" customHeight="1" thickTop="1" thickBot="1" x14ac:dyDescent="0.5">
      <c r="A25" s="2" t="s">
        <v>3</v>
      </c>
      <c r="B25" s="3">
        <f>IF(B8="SI",0,IF(B13="SI",0,IF(B11="SI",399,0)))</f>
        <v>0</v>
      </c>
      <c r="C25" s="3">
        <f t="shared" ref="C25:G25" si="7">IF(C8="SI",0,IF(C13="SI",0,IF(C11="SI",399,0)))</f>
        <v>0</v>
      </c>
      <c r="D25" s="3">
        <f t="shared" si="7"/>
        <v>0</v>
      </c>
      <c r="E25" s="3">
        <f t="shared" si="7"/>
        <v>0</v>
      </c>
      <c r="F25" s="3">
        <f t="shared" si="7"/>
        <v>0</v>
      </c>
      <c r="G25" s="27">
        <f t="shared" si="7"/>
        <v>0</v>
      </c>
      <c r="H25" s="41">
        <f>IF(H8="SI",0,IF(H13="SI",0,IF(H11="SI",399,0)))</f>
        <v>0</v>
      </c>
      <c r="I25" s="17">
        <f>IF(I8="SI",0,IF(I13="SI",0,IF(I11="SI",399,0)))</f>
        <v>0</v>
      </c>
      <c r="J25" s="114">
        <f>IF(J8="SI",0,IF(J13="SI",0,IF(J11="SI",IF(J14&gt;0,399/J14*J15,399),0)))</f>
        <v>0</v>
      </c>
      <c r="K25" s="114">
        <f t="shared" ref="K25:M25" si="8">IF(K8="SI",0,IF(K13="SI",0,IF(K11="SI",IF(K14&gt;0,399/K14*K15,399),0)))</f>
        <v>0</v>
      </c>
      <c r="L25" s="114">
        <f t="shared" si="8"/>
        <v>0</v>
      </c>
      <c r="M25" s="114">
        <f t="shared" si="8"/>
        <v>0</v>
      </c>
      <c r="N25" s="41">
        <f t="shared" ref="N25:R25" si="9">IF(N8="SI",0,IF(N13="SI",0,IF(N11="SI",399,0)))</f>
        <v>0</v>
      </c>
      <c r="O25" s="27">
        <f t="shared" si="9"/>
        <v>0</v>
      </c>
      <c r="P25" s="3">
        <f t="shared" si="9"/>
        <v>0</v>
      </c>
      <c r="Q25" s="29">
        <f t="shared" si="9"/>
        <v>0</v>
      </c>
      <c r="R25" s="32">
        <f t="shared" si="9"/>
        <v>0</v>
      </c>
      <c r="S25" s="48">
        <f t="shared" si="4"/>
        <v>0</v>
      </c>
      <c r="T25" s="171"/>
      <c r="U25" s="5"/>
    </row>
    <row r="26" spans="1:21" ht="25.15" customHeight="1" thickTop="1" thickBot="1" x14ac:dyDescent="0.5">
      <c r="A26" s="2" t="s">
        <v>5</v>
      </c>
      <c r="B26" s="3">
        <f t="shared" ref="B26:R26" si="10">IF(B12="SI",+B24+B25,0)</f>
        <v>0</v>
      </c>
      <c r="C26" s="3">
        <f t="shared" si="10"/>
        <v>0</v>
      </c>
      <c r="D26" s="3">
        <f t="shared" si="10"/>
        <v>0</v>
      </c>
      <c r="E26" s="3">
        <f t="shared" si="10"/>
        <v>0</v>
      </c>
      <c r="F26" s="3">
        <f t="shared" si="10"/>
        <v>0</v>
      </c>
      <c r="G26" s="27">
        <f t="shared" si="10"/>
        <v>0</v>
      </c>
      <c r="H26" s="41">
        <f t="shared" si="10"/>
        <v>0</v>
      </c>
      <c r="I26" s="17">
        <f t="shared" si="10"/>
        <v>0</v>
      </c>
      <c r="J26" s="28">
        <f t="shared" si="10"/>
        <v>0</v>
      </c>
      <c r="K26" s="68">
        <f t="shared" si="10"/>
        <v>0</v>
      </c>
      <c r="L26" s="112">
        <f t="shared" si="10"/>
        <v>0</v>
      </c>
      <c r="M26" s="113">
        <f t="shared" si="10"/>
        <v>0</v>
      </c>
      <c r="N26" s="29">
        <f t="shared" si="10"/>
        <v>0</v>
      </c>
      <c r="O26" s="29">
        <f t="shared" si="10"/>
        <v>0</v>
      </c>
      <c r="P26" s="29">
        <f t="shared" si="10"/>
        <v>0</v>
      </c>
      <c r="Q26" s="29">
        <f t="shared" si="10"/>
        <v>0</v>
      </c>
      <c r="R26" s="3">
        <f t="shared" si="10"/>
        <v>0</v>
      </c>
      <c r="S26" s="48">
        <f t="shared" si="4"/>
        <v>0</v>
      </c>
      <c r="T26" s="171"/>
    </row>
    <row r="27" spans="1:21" ht="25.15" customHeight="1" thickBot="1" x14ac:dyDescent="0.5">
      <c r="A27" s="2" t="s">
        <v>0</v>
      </c>
      <c r="B27" s="3">
        <f t="shared" ref="B27:R27" si="11">IF(B13="SI",171,0)</f>
        <v>0</v>
      </c>
      <c r="C27" s="3">
        <f t="shared" si="11"/>
        <v>0</v>
      </c>
      <c r="D27" s="3">
        <f t="shared" si="11"/>
        <v>0</v>
      </c>
      <c r="E27" s="3">
        <f t="shared" si="11"/>
        <v>0</v>
      </c>
      <c r="F27" s="3">
        <f t="shared" si="11"/>
        <v>0</v>
      </c>
      <c r="G27" s="27">
        <f t="shared" si="11"/>
        <v>0</v>
      </c>
      <c r="H27" s="41">
        <f t="shared" si="11"/>
        <v>0</v>
      </c>
      <c r="I27" s="17">
        <f t="shared" si="11"/>
        <v>0</v>
      </c>
      <c r="J27" s="29">
        <f t="shared" si="11"/>
        <v>0</v>
      </c>
      <c r="K27" s="34">
        <f t="shared" si="11"/>
        <v>0</v>
      </c>
      <c r="L27" s="32">
        <f t="shared" si="11"/>
        <v>0</v>
      </c>
      <c r="M27" s="17">
        <f t="shared" si="11"/>
        <v>0</v>
      </c>
      <c r="N27" s="29">
        <f t="shared" si="11"/>
        <v>0</v>
      </c>
      <c r="O27" s="29">
        <f t="shared" si="11"/>
        <v>0</v>
      </c>
      <c r="P27" s="29">
        <f t="shared" si="11"/>
        <v>0</v>
      </c>
      <c r="Q27" s="29">
        <f t="shared" si="11"/>
        <v>0</v>
      </c>
      <c r="R27" s="3">
        <f t="shared" si="11"/>
        <v>0</v>
      </c>
      <c r="S27" s="48">
        <f t="shared" si="4"/>
        <v>0</v>
      </c>
      <c r="T27" s="171"/>
    </row>
    <row r="28" spans="1:21" ht="34.9" customHeight="1" thickTop="1" thickBot="1" x14ac:dyDescent="0.5">
      <c r="A28" s="71" t="s">
        <v>27</v>
      </c>
      <c r="B28" s="11">
        <f t="shared" ref="B28:R28" si="12">IF(B13="SI",0,IF(AND($A$18&gt;0,B17=0,B16=0),"giorni?",IF($A$18=0,0,IF(B6=0,0,IF(B6=1,171,IF(B6=2,568,IF(B6=3,908,IF(B6=4,2270,0))))/(B16+B17)*B16))))</f>
        <v>0</v>
      </c>
      <c r="C28" s="11">
        <f t="shared" si="12"/>
        <v>0</v>
      </c>
      <c r="D28" s="11">
        <f t="shared" si="12"/>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0</v>
      </c>
      <c r="S28" s="78">
        <f t="shared" si="4"/>
        <v>0</v>
      </c>
      <c r="T28" s="172">
        <f>+S28+S29</f>
        <v>0</v>
      </c>
    </row>
    <row r="29" spans="1:21" ht="36" customHeight="1" thickBot="1" x14ac:dyDescent="0.5">
      <c r="A29" s="72" t="s">
        <v>28</v>
      </c>
      <c r="B29" s="12">
        <f t="shared" ref="B29:R29" si="13">IF(B13="SI",0,IF(AND($A$18&gt;0,B16=0,B17=0),"giorni?",IF($A$18=0,0,IF(B7=0,0,IF(B7=1,171,IF(B7=2,568,IF(B7=3,908,IF(B7=4,2270,0))))/(B16+B17)*B17))))</f>
        <v>0</v>
      </c>
      <c r="C29" s="12">
        <f t="shared" si="13"/>
        <v>0</v>
      </c>
      <c r="D29" s="12">
        <f t="shared" si="13"/>
        <v>0</v>
      </c>
      <c r="E29" s="12">
        <f t="shared" si="13"/>
        <v>0</v>
      </c>
      <c r="F29" s="12">
        <f t="shared" si="13"/>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12">
        <f t="shared" si="13"/>
        <v>0</v>
      </c>
      <c r="R29" s="12">
        <f t="shared" si="13"/>
        <v>0</v>
      </c>
      <c r="S29" s="79">
        <f t="shared" si="4"/>
        <v>0</v>
      </c>
      <c r="T29" s="173"/>
    </row>
    <row r="30" spans="1:21" ht="30.75" customHeight="1" thickTop="1" thickBot="1" x14ac:dyDescent="0.5">
      <c r="A30" s="91" t="s">
        <v>6</v>
      </c>
      <c r="B30" s="92">
        <f t="shared" ref="B30:R30" si="14">SUM(B22:B29)</f>
        <v>0</v>
      </c>
      <c r="C30" s="92">
        <f t="shared" si="14"/>
        <v>0</v>
      </c>
      <c r="D30" s="92">
        <f t="shared" si="14"/>
        <v>0</v>
      </c>
      <c r="E30" s="92">
        <f t="shared" si="14"/>
        <v>0</v>
      </c>
      <c r="F30" s="92">
        <f t="shared" si="14"/>
        <v>0</v>
      </c>
      <c r="G30" s="93">
        <f t="shared" si="14"/>
        <v>0</v>
      </c>
      <c r="H30" s="92">
        <f t="shared" si="14"/>
        <v>0</v>
      </c>
      <c r="I30" s="92">
        <f t="shared" si="14"/>
        <v>0</v>
      </c>
      <c r="J30" s="92">
        <f t="shared" si="14"/>
        <v>0</v>
      </c>
      <c r="K30" s="92">
        <f t="shared" si="14"/>
        <v>0</v>
      </c>
      <c r="L30" s="94">
        <f t="shared" si="14"/>
        <v>0</v>
      </c>
      <c r="M30" s="92">
        <f t="shared" si="14"/>
        <v>0</v>
      </c>
      <c r="N30" s="94">
        <f t="shared" si="14"/>
        <v>0</v>
      </c>
      <c r="O30" s="92">
        <f t="shared" si="14"/>
        <v>0</v>
      </c>
      <c r="P30" s="92">
        <f t="shared" si="14"/>
        <v>0</v>
      </c>
      <c r="Q30" s="92">
        <f t="shared" si="14"/>
        <v>0</v>
      </c>
      <c r="R30" s="92">
        <f t="shared" si="14"/>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15">IF(C12="SI",+C4,"")</f>
        <v/>
      </c>
      <c r="D34" s="96" t="str">
        <f t="shared" si="15"/>
        <v/>
      </c>
      <c r="E34" s="96" t="str">
        <f t="shared" si="15"/>
        <v/>
      </c>
      <c r="F34" s="96" t="str">
        <f t="shared" si="15"/>
        <v/>
      </c>
      <c r="G34" s="96" t="str">
        <f t="shared" si="15"/>
        <v/>
      </c>
      <c r="H34" s="96" t="str">
        <f t="shared" si="15"/>
        <v/>
      </c>
      <c r="I34" s="96" t="str">
        <f t="shared" si="15"/>
        <v/>
      </c>
      <c r="J34" s="96" t="str">
        <f t="shared" si="15"/>
        <v/>
      </c>
      <c r="K34" s="96" t="str">
        <f t="shared" si="15"/>
        <v/>
      </c>
      <c r="L34" s="96" t="str">
        <f t="shared" si="15"/>
        <v/>
      </c>
      <c r="M34" s="96" t="str">
        <f t="shared" si="15"/>
        <v/>
      </c>
      <c r="N34" s="96" t="str">
        <f t="shared" si="15"/>
        <v/>
      </c>
      <c r="O34" s="96" t="str">
        <f t="shared" si="15"/>
        <v/>
      </c>
      <c r="P34" s="96" t="str">
        <f t="shared" si="15"/>
        <v/>
      </c>
      <c r="Q34" s="96" t="str">
        <f t="shared" si="15"/>
        <v/>
      </c>
      <c r="R34" s="96" t="str">
        <f t="shared" si="15"/>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Gxy2RHYXLnyi4XtzZ4Vg+5qWSK2aMi+OyEUI9gaCR1I2SNDmx2fVhMwX582lcPm/j5Te9uYVqkXZOw5AUf2sKA==" saltValue="nUju4Lrq+lXvgE/zXCDv2A==" spinCount="100000" sheet="1" objects="1" scenarios="1"/>
  <mergeCells count="18">
    <mergeCell ref="A2:T2"/>
    <mergeCell ref="B3:G3"/>
    <mergeCell ref="H3:R3"/>
    <mergeCell ref="S4:T4"/>
    <mergeCell ref="S6:T6"/>
    <mergeCell ref="T28:T29"/>
    <mergeCell ref="U10:V10"/>
    <mergeCell ref="S31:T31"/>
    <mergeCell ref="A33:T33"/>
    <mergeCell ref="S34:T34"/>
    <mergeCell ref="J14:K14"/>
    <mergeCell ref="L14:M14"/>
    <mergeCell ref="N14:N15"/>
    <mergeCell ref="O14:O15"/>
    <mergeCell ref="S14:T15"/>
    <mergeCell ref="A20:T20"/>
    <mergeCell ref="S21:T21"/>
    <mergeCell ref="T22:T27"/>
  </mergeCells>
  <conditionalFormatting sqref="J35">
    <cfRule type="cellIs" dxfId="39" priority="20" operator="equal">
      <formula>"ATTENZIONE !!  - vi sono componenti con compenso doppio per impegno in altra commissione. Non si deve attribuire ulteriore compenso in altra tabella !!"</formula>
    </cfRule>
  </conditionalFormatting>
  <conditionalFormatting sqref="R22:R23 B22:O23 B24:R24 B26:R29 B25:M25">
    <cfRule type="cellIs" dxfId="38" priority="7" operator="greaterThan">
      <formula>0</formula>
    </cfRule>
  </conditionalFormatting>
  <conditionalFormatting sqref="A33">
    <cfRule type="cellIs" dxfId="37" priority="6" operator="equal">
      <formula>"ATTENZIONE !!  - vi sono componenti con compenso doppio per impegno in altra commissione. Non si deve attribuire ulteriore compenso in altra tabella !!"</formula>
    </cfRule>
  </conditionalFormatting>
  <conditionalFormatting sqref="A34">
    <cfRule type="cellIs" dxfId="36" priority="5" operator="equal">
      <formula>"ATTENZIONE !!  - vi sono componenti con compenso doppio per impegno in altra commissione. Non si deve attribuire ulteriore compenso in altra tabella !!"</formula>
    </cfRule>
  </conditionalFormatting>
  <conditionalFormatting sqref="S34">
    <cfRule type="cellIs" dxfId="35" priority="4" operator="equal">
      <formula>"ATTENZIONE !!  - vi sono componenti con compenso doppio per impegno in altra commissione. Non si deve attribuire ulteriore compenso in altra tabella !!"</formula>
    </cfRule>
  </conditionalFormatting>
  <conditionalFormatting sqref="P22:Q23">
    <cfRule type="cellIs" dxfId="34" priority="3" operator="greaterThan">
      <formula>0</formula>
    </cfRule>
  </conditionalFormatting>
  <conditionalFormatting sqref="J25:M25">
    <cfRule type="cellIs" dxfId="33" priority="2" operator="greaterThan">
      <formula>0</formula>
    </cfRule>
  </conditionalFormatting>
  <conditionalFormatting sqref="N25:R25">
    <cfRule type="cellIs" dxfId="32" priority="1" operator="greaterThan">
      <formula>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F72F-960D-4C6F-B158-19D5650FB964}">
  <dimension ref="A1:V40"/>
  <sheetViews>
    <sheetView zoomScale="85" zoomScaleNormal="85" workbookViewId="0">
      <selection activeCell="G10" sqref="G10"/>
    </sheetView>
  </sheetViews>
  <sheetFormatPr defaultRowHeight="14.25" x14ac:dyDescent="0.45"/>
  <cols>
    <col min="1" max="1" width="20.86328125" customWidth="1"/>
    <col min="2" max="16" width="10.59765625" customWidth="1"/>
    <col min="17" max="17" width="12" customWidth="1"/>
    <col min="18" max="18"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48.4"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1.5"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0"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4"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6.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21.75"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30"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25.15"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si="3"/>
        <v>0</v>
      </c>
      <c r="Q22" s="28">
        <f t="shared" si="3"/>
        <v>0</v>
      </c>
      <c r="R22" s="6">
        <f t="shared" si="3"/>
        <v>0</v>
      </c>
      <c r="S22" s="47">
        <f t="shared" ref="S22:S29" si="4">SUM(B22:R22)</f>
        <v>0</v>
      </c>
      <c r="T22" s="170">
        <f>SUM(S22:S27)</f>
        <v>0</v>
      </c>
    </row>
    <row r="23" spans="1:21" ht="25.15" customHeight="1" thickBot="1" x14ac:dyDescent="0.5">
      <c r="A23" s="2" t="s">
        <v>4</v>
      </c>
      <c r="B23" s="3">
        <f t="shared" ref="B23:R23" si="5">IF(B9="SI",(B24*0.1)+(B25*0.1),0)</f>
        <v>0</v>
      </c>
      <c r="C23" s="3">
        <f t="shared" si="5"/>
        <v>0</v>
      </c>
      <c r="D23" s="3">
        <f t="shared" si="5"/>
        <v>0</v>
      </c>
      <c r="E23" s="3">
        <f t="shared" si="5"/>
        <v>0</v>
      </c>
      <c r="F23" s="3">
        <f t="shared" si="5"/>
        <v>0</v>
      </c>
      <c r="G23" s="27">
        <f t="shared" si="5"/>
        <v>0</v>
      </c>
      <c r="H23" s="41">
        <f t="shared" si="5"/>
        <v>0</v>
      </c>
      <c r="I23" s="17">
        <f t="shared" si="5"/>
        <v>0</v>
      </c>
      <c r="J23" s="29">
        <f t="shared" si="5"/>
        <v>0</v>
      </c>
      <c r="K23" s="34">
        <f t="shared" si="5"/>
        <v>0</v>
      </c>
      <c r="L23" s="32">
        <f t="shared" si="5"/>
        <v>0</v>
      </c>
      <c r="M23" s="17">
        <f t="shared" si="5"/>
        <v>0</v>
      </c>
      <c r="N23" s="29">
        <f t="shared" si="5"/>
        <v>0</v>
      </c>
      <c r="O23" s="29">
        <f t="shared" si="5"/>
        <v>0</v>
      </c>
      <c r="P23" s="29">
        <f t="shared" si="5"/>
        <v>0</v>
      </c>
      <c r="Q23" s="29">
        <f t="shared" si="5"/>
        <v>0</v>
      </c>
      <c r="R23" s="3">
        <f t="shared" si="5"/>
        <v>0</v>
      </c>
      <c r="S23" s="48">
        <f t="shared" si="4"/>
        <v>0</v>
      </c>
      <c r="T23" s="171"/>
    </row>
    <row r="24" spans="1:21" ht="25.15" customHeight="1" thickBot="1" x14ac:dyDescent="0.5">
      <c r="A24" s="2" t="s">
        <v>2</v>
      </c>
      <c r="B24" s="3">
        <f>IF(B8="SI",0,IF(B13="SI",0,IF(B10="SI",911,0)))</f>
        <v>0</v>
      </c>
      <c r="C24" s="3">
        <f>IF(C5="SI",IF(C8="SI",0,IF(C13="SI",0,IF(C10="SI",911,0)))/2,IF(C8="SI",0,IF(C13="SI",0,IF(C10="SI",911,0))))</f>
        <v>0</v>
      </c>
      <c r="D24" s="3">
        <f t="shared" ref="D24:R24" si="6">IF(D5="SI",IF(D8="SI",0,IF(D13="SI",0,IF(D10="SI",911,0)))/2,IF(D8="SI",0,IF(D13="SI",0,IF(D10="SI",911,0))))</f>
        <v>0</v>
      </c>
      <c r="E24" s="3">
        <f t="shared" si="6"/>
        <v>0</v>
      </c>
      <c r="F24" s="3">
        <f t="shared" si="6"/>
        <v>0</v>
      </c>
      <c r="G24" s="27">
        <f t="shared" si="6"/>
        <v>0</v>
      </c>
      <c r="H24" s="100">
        <f t="shared" si="6"/>
        <v>0</v>
      </c>
      <c r="I24" s="27">
        <f t="shared" si="6"/>
        <v>0</v>
      </c>
      <c r="J24" s="115">
        <f t="shared" si="6"/>
        <v>0</v>
      </c>
      <c r="K24" s="27">
        <f t="shared" si="6"/>
        <v>0</v>
      </c>
      <c r="L24" s="115">
        <f t="shared" si="6"/>
        <v>0</v>
      </c>
      <c r="M24" s="116">
        <f t="shared" si="6"/>
        <v>0</v>
      </c>
      <c r="N24" s="29">
        <f t="shared" si="6"/>
        <v>0</v>
      </c>
      <c r="O24" s="3">
        <f t="shared" si="6"/>
        <v>0</v>
      </c>
      <c r="P24" s="3">
        <f t="shared" si="6"/>
        <v>0</v>
      </c>
      <c r="Q24" s="3">
        <f t="shared" si="6"/>
        <v>0</v>
      </c>
      <c r="R24" s="3">
        <f t="shared" si="6"/>
        <v>0</v>
      </c>
      <c r="S24" s="48">
        <f t="shared" si="4"/>
        <v>0</v>
      </c>
      <c r="T24" s="171"/>
    </row>
    <row r="25" spans="1:21" ht="25.15" customHeight="1" thickTop="1" thickBot="1" x14ac:dyDescent="0.5">
      <c r="A25" s="2" t="s">
        <v>3</v>
      </c>
      <c r="B25" s="3">
        <f>IF(B8="SI",0,IF(B13="SI",0,IF(B11="SI",399,0)))</f>
        <v>0</v>
      </c>
      <c r="C25" s="3">
        <f t="shared" ref="C25:G25" si="7">IF(C8="SI",0,IF(C13="SI",0,IF(C11="SI",399,0)))</f>
        <v>0</v>
      </c>
      <c r="D25" s="3">
        <f t="shared" si="7"/>
        <v>0</v>
      </c>
      <c r="E25" s="3">
        <f t="shared" si="7"/>
        <v>0</v>
      </c>
      <c r="F25" s="3">
        <f t="shared" si="7"/>
        <v>0</v>
      </c>
      <c r="G25" s="27">
        <f t="shared" si="7"/>
        <v>0</v>
      </c>
      <c r="H25" s="41">
        <f>IF(H8="SI",0,IF(H13="SI",0,IF(H11="SI",399,0)))</f>
        <v>0</v>
      </c>
      <c r="I25" s="17">
        <f>IF(I8="SI",0,IF(I13="SI",0,IF(I11="SI",399,0)))</f>
        <v>0</v>
      </c>
      <c r="J25" s="114">
        <f>IF(J8="SI",0,IF(J13="SI",0,IF(J11="SI",IF(J14&gt;0,399/J14*J15,399),0)))</f>
        <v>0</v>
      </c>
      <c r="K25" s="114">
        <f t="shared" ref="K25:M25" si="8">IF(K8="SI",0,IF(K13="SI",0,IF(K11="SI",IF(K14&gt;0,399/K14*K15,399),0)))</f>
        <v>0</v>
      </c>
      <c r="L25" s="114">
        <f t="shared" si="8"/>
        <v>0</v>
      </c>
      <c r="M25" s="114">
        <f t="shared" si="8"/>
        <v>0</v>
      </c>
      <c r="N25" s="41">
        <f t="shared" ref="N25:R25" si="9">IF(N8="SI",0,IF(N13="SI",0,IF(N11="SI",399,0)))</f>
        <v>0</v>
      </c>
      <c r="O25" s="27">
        <f t="shared" si="9"/>
        <v>0</v>
      </c>
      <c r="P25" s="3">
        <f t="shared" si="9"/>
        <v>0</v>
      </c>
      <c r="Q25" s="29">
        <f t="shared" si="9"/>
        <v>0</v>
      </c>
      <c r="R25" s="32">
        <f t="shared" si="9"/>
        <v>0</v>
      </c>
      <c r="S25" s="48">
        <f t="shared" si="4"/>
        <v>0</v>
      </c>
      <c r="T25" s="171"/>
      <c r="U25" s="5"/>
    </row>
    <row r="26" spans="1:21" ht="25.15" customHeight="1" thickTop="1" thickBot="1" x14ac:dyDescent="0.5">
      <c r="A26" s="2" t="s">
        <v>5</v>
      </c>
      <c r="B26" s="3">
        <f t="shared" ref="B26:R26" si="10">IF(B12="SI",+B24+B25,0)</f>
        <v>0</v>
      </c>
      <c r="C26" s="3">
        <f t="shared" si="10"/>
        <v>0</v>
      </c>
      <c r="D26" s="3">
        <f t="shared" si="10"/>
        <v>0</v>
      </c>
      <c r="E26" s="3">
        <f t="shared" si="10"/>
        <v>0</v>
      </c>
      <c r="F26" s="3">
        <f t="shared" si="10"/>
        <v>0</v>
      </c>
      <c r="G26" s="27">
        <f t="shared" si="10"/>
        <v>0</v>
      </c>
      <c r="H26" s="41">
        <f t="shared" si="10"/>
        <v>0</v>
      </c>
      <c r="I26" s="17">
        <f t="shared" si="10"/>
        <v>0</v>
      </c>
      <c r="J26" s="28">
        <f t="shared" si="10"/>
        <v>0</v>
      </c>
      <c r="K26" s="68">
        <f t="shared" si="10"/>
        <v>0</v>
      </c>
      <c r="L26" s="112">
        <f t="shared" si="10"/>
        <v>0</v>
      </c>
      <c r="M26" s="113">
        <f t="shared" si="10"/>
        <v>0</v>
      </c>
      <c r="N26" s="29">
        <f t="shared" si="10"/>
        <v>0</v>
      </c>
      <c r="O26" s="29">
        <f t="shared" si="10"/>
        <v>0</v>
      </c>
      <c r="P26" s="29">
        <f t="shared" si="10"/>
        <v>0</v>
      </c>
      <c r="Q26" s="29">
        <f t="shared" si="10"/>
        <v>0</v>
      </c>
      <c r="R26" s="3">
        <f t="shared" si="10"/>
        <v>0</v>
      </c>
      <c r="S26" s="48">
        <f t="shared" si="4"/>
        <v>0</v>
      </c>
      <c r="T26" s="171"/>
    </row>
    <row r="27" spans="1:21" ht="25.15" customHeight="1" thickBot="1" x14ac:dyDescent="0.5">
      <c r="A27" s="2" t="s">
        <v>0</v>
      </c>
      <c r="B27" s="3">
        <f t="shared" ref="B27:R27" si="11">IF(B13="SI",171,0)</f>
        <v>0</v>
      </c>
      <c r="C27" s="3">
        <f t="shared" si="11"/>
        <v>0</v>
      </c>
      <c r="D27" s="3">
        <f t="shared" si="11"/>
        <v>0</v>
      </c>
      <c r="E27" s="3">
        <f t="shared" si="11"/>
        <v>0</v>
      </c>
      <c r="F27" s="3">
        <f t="shared" si="11"/>
        <v>0</v>
      </c>
      <c r="G27" s="27">
        <f t="shared" si="11"/>
        <v>0</v>
      </c>
      <c r="H27" s="41">
        <f t="shared" si="11"/>
        <v>0</v>
      </c>
      <c r="I27" s="17">
        <f t="shared" si="11"/>
        <v>0</v>
      </c>
      <c r="J27" s="29">
        <f t="shared" si="11"/>
        <v>0</v>
      </c>
      <c r="K27" s="34">
        <f t="shared" si="11"/>
        <v>0</v>
      </c>
      <c r="L27" s="32">
        <f t="shared" si="11"/>
        <v>0</v>
      </c>
      <c r="M27" s="17">
        <f t="shared" si="11"/>
        <v>0</v>
      </c>
      <c r="N27" s="29">
        <f t="shared" si="11"/>
        <v>0</v>
      </c>
      <c r="O27" s="29">
        <f t="shared" si="11"/>
        <v>0</v>
      </c>
      <c r="P27" s="29">
        <f t="shared" si="11"/>
        <v>0</v>
      </c>
      <c r="Q27" s="29">
        <f t="shared" si="11"/>
        <v>0</v>
      </c>
      <c r="R27" s="3">
        <f t="shared" si="11"/>
        <v>0</v>
      </c>
      <c r="S27" s="48">
        <f t="shared" si="4"/>
        <v>0</v>
      </c>
      <c r="T27" s="171"/>
    </row>
    <row r="28" spans="1:21" ht="34.9" customHeight="1" thickTop="1" thickBot="1" x14ac:dyDescent="0.5">
      <c r="A28" s="71" t="s">
        <v>27</v>
      </c>
      <c r="B28" s="11">
        <f t="shared" ref="B28:R28" si="12">IF(B13="SI",0,IF(AND($A$18&gt;0,B17=0,B16=0),"giorni?",IF($A$18=0,0,IF(B6=0,0,IF(B6=1,171,IF(B6=2,568,IF(B6=3,908,IF(B6=4,2270,0))))/(B16+B17)*B16))))</f>
        <v>0</v>
      </c>
      <c r="C28" s="11">
        <f t="shared" si="12"/>
        <v>0</v>
      </c>
      <c r="D28" s="11">
        <f t="shared" si="12"/>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0</v>
      </c>
      <c r="S28" s="78">
        <f t="shared" si="4"/>
        <v>0</v>
      </c>
      <c r="T28" s="172">
        <f>+S28+S29</f>
        <v>0</v>
      </c>
    </row>
    <row r="29" spans="1:21" ht="36" customHeight="1" thickBot="1" x14ac:dyDescent="0.5">
      <c r="A29" s="72" t="s">
        <v>28</v>
      </c>
      <c r="B29" s="12">
        <f t="shared" ref="B29:R29" si="13">IF(B13="SI",0,IF(AND($A$18&gt;0,B16=0,B17=0),"giorni?",IF($A$18=0,0,IF(B7=0,0,IF(B7=1,171,IF(B7=2,568,IF(B7=3,908,IF(B7=4,2270,0))))/(B16+B17)*B17))))</f>
        <v>0</v>
      </c>
      <c r="C29" s="12">
        <f t="shared" si="13"/>
        <v>0</v>
      </c>
      <c r="D29" s="12">
        <f t="shared" si="13"/>
        <v>0</v>
      </c>
      <c r="E29" s="12">
        <f t="shared" si="13"/>
        <v>0</v>
      </c>
      <c r="F29" s="12">
        <f t="shared" si="13"/>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12">
        <f t="shared" si="13"/>
        <v>0</v>
      </c>
      <c r="R29" s="12">
        <f t="shared" si="13"/>
        <v>0</v>
      </c>
      <c r="S29" s="79">
        <f t="shared" si="4"/>
        <v>0</v>
      </c>
      <c r="T29" s="173"/>
    </row>
    <row r="30" spans="1:21" ht="30.75" customHeight="1" thickTop="1" thickBot="1" x14ac:dyDescent="0.5">
      <c r="A30" s="91" t="s">
        <v>6</v>
      </c>
      <c r="B30" s="92">
        <f t="shared" ref="B30:R30" si="14">SUM(B22:B29)</f>
        <v>0</v>
      </c>
      <c r="C30" s="92">
        <f t="shared" si="14"/>
        <v>0</v>
      </c>
      <c r="D30" s="92">
        <f t="shared" si="14"/>
        <v>0</v>
      </c>
      <c r="E30" s="92">
        <f t="shared" si="14"/>
        <v>0</v>
      </c>
      <c r="F30" s="92">
        <f t="shared" si="14"/>
        <v>0</v>
      </c>
      <c r="G30" s="93">
        <f t="shared" si="14"/>
        <v>0</v>
      </c>
      <c r="H30" s="92">
        <f t="shared" si="14"/>
        <v>0</v>
      </c>
      <c r="I30" s="92">
        <f t="shared" si="14"/>
        <v>0</v>
      </c>
      <c r="J30" s="92">
        <f t="shared" si="14"/>
        <v>0</v>
      </c>
      <c r="K30" s="92">
        <f t="shared" si="14"/>
        <v>0</v>
      </c>
      <c r="L30" s="94">
        <f t="shared" si="14"/>
        <v>0</v>
      </c>
      <c r="M30" s="92">
        <f t="shared" si="14"/>
        <v>0</v>
      </c>
      <c r="N30" s="94">
        <f t="shared" si="14"/>
        <v>0</v>
      </c>
      <c r="O30" s="92">
        <f t="shared" si="14"/>
        <v>0</v>
      </c>
      <c r="P30" s="92">
        <f t="shared" si="14"/>
        <v>0</v>
      </c>
      <c r="Q30" s="92">
        <f t="shared" si="14"/>
        <v>0</v>
      </c>
      <c r="R30" s="92">
        <f t="shared" si="14"/>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15">IF(C12="SI",+C4,"")</f>
        <v/>
      </c>
      <c r="D34" s="96" t="str">
        <f t="shared" si="15"/>
        <v/>
      </c>
      <c r="E34" s="96" t="str">
        <f t="shared" si="15"/>
        <v/>
      </c>
      <c r="F34" s="96" t="str">
        <f t="shared" si="15"/>
        <v/>
      </c>
      <c r="G34" s="96" t="str">
        <f t="shared" si="15"/>
        <v/>
      </c>
      <c r="H34" s="96" t="str">
        <f t="shared" si="15"/>
        <v/>
      </c>
      <c r="I34" s="96" t="str">
        <f t="shared" si="15"/>
        <v/>
      </c>
      <c r="J34" s="96" t="str">
        <f t="shared" si="15"/>
        <v/>
      </c>
      <c r="K34" s="96" t="str">
        <f t="shared" si="15"/>
        <v/>
      </c>
      <c r="L34" s="96" t="str">
        <f t="shared" si="15"/>
        <v/>
      </c>
      <c r="M34" s="96" t="str">
        <f t="shared" si="15"/>
        <v/>
      </c>
      <c r="N34" s="96" t="str">
        <f t="shared" si="15"/>
        <v/>
      </c>
      <c r="O34" s="96" t="str">
        <f t="shared" si="15"/>
        <v/>
      </c>
      <c r="P34" s="96" t="str">
        <f t="shared" si="15"/>
        <v/>
      </c>
      <c r="Q34" s="96" t="str">
        <f t="shared" si="15"/>
        <v/>
      </c>
      <c r="R34" s="96" t="str">
        <f t="shared" si="15"/>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fmu+Eb9XHVF/+jzUm7tL9TQuUPiNspRAJ57N/aFnxMilqjiiZOthLJZczjM09YFc4a9oV/DLbKcxmAs+/nDGfA==" saltValue="DCtXi+kggeJ0qQNti1G88g==" spinCount="100000" sheet="1" objects="1" scenarios="1"/>
  <mergeCells count="18">
    <mergeCell ref="S34:T34"/>
    <mergeCell ref="A2:T2"/>
    <mergeCell ref="B3:G3"/>
    <mergeCell ref="H3:R3"/>
    <mergeCell ref="S4:T4"/>
    <mergeCell ref="S6:T6"/>
    <mergeCell ref="J14:K14"/>
    <mergeCell ref="L14:M14"/>
    <mergeCell ref="N14:N15"/>
    <mergeCell ref="O14:O15"/>
    <mergeCell ref="S14:T15"/>
    <mergeCell ref="A20:T20"/>
    <mergeCell ref="S21:T21"/>
    <mergeCell ref="T22:T27"/>
    <mergeCell ref="U10:V10"/>
    <mergeCell ref="T28:T29"/>
    <mergeCell ref="S31:T31"/>
    <mergeCell ref="A33:T33"/>
  </mergeCells>
  <conditionalFormatting sqref="J35">
    <cfRule type="cellIs" dxfId="31" priority="20" operator="equal">
      <formula>"ATTENZIONE !!  - vi sono componenti con compenso doppio per impegno in altra commissione. Non si deve attribuire ulteriore compenso in altra tabella !!"</formula>
    </cfRule>
  </conditionalFormatting>
  <conditionalFormatting sqref="R22:R23 B22:O23 B24:R24 B26:R29 B25:M25">
    <cfRule type="cellIs" dxfId="30" priority="7" operator="greaterThan">
      <formula>0</formula>
    </cfRule>
  </conditionalFormatting>
  <conditionalFormatting sqref="A33">
    <cfRule type="cellIs" dxfId="29" priority="6" operator="equal">
      <formula>"ATTENZIONE !!  - vi sono componenti con compenso doppio per impegno in altra commissione. Non si deve attribuire ulteriore compenso in altra tabella !!"</formula>
    </cfRule>
  </conditionalFormatting>
  <conditionalFormatting sqref="A34">
    <cfRule type="cellIs" dxfId="28" priority="5" operator="equal">
      <formula>"ATTENZIONE !!  - vi sono componenti con compenso doppio per impegno in altra commissione. Non si deve attribuire ulteriore compenso in altra tabella !!"</formula>
    </cfRule>
  </conditionalFormatting>
  <conditionalFormatting sqref="S34">
    <cfRule type="cellIs" dxfId="27" priority="4" operator="equal">
      <formula>"ATTENZIONE !!  - vi sono componenti con compenso doppio per impegno in altra commissione. Non si deve attribuire ulteriore compenso in altra tabella !!"</formula>
    </cfRule>
  </conditionalFormatting>
  <conditionalFormatting sqref="P22:Q23">
    <cfRule type="cellIs" dxfId="26" priority="3" operator="greaterThan">
      <formula>0</formula>
    </cfRule>
  </conditionalFormatting>
  <conditionalFormatting sqref="J25:M25">
    <cfRule type="cellIs" dxfId="25" priority="2" operator="greaterThan">
      <formula>0</formula>
    </cfRule>
  </conditionalFormatting>
  <conditionalFormatting sqref="N25:R25">
    <cfRule type="cellIs" dxfId="24" priority="1" operator="greaterThan">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8E17F-837E-45D8-AD94-7770C855B02E}">
  <dimension ref="A1:V40"/>
  <sheetViews>
    <sheetView zoomScale="85" zoomScaleNormal="85" workbookViewId="0">
      <selection activeCell="H10" sqref="H10"/>
    </sheetView>
  </sheetViews>
  <sheetFormatPr defaultRowHeight="14.25" x14ac:dyDescent="0.45"/>
  <cols>
    <col min="1" max="1" width="20.86328125" customWidth="1"/>
    <col min="2" max="16" width="10.59765625" customWidth="1"/>
    <col min="17" max="17" width="12" customWidth="1"/>
    <col min="18" max="18"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47.25"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1.5"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0"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4"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6.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21.75"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30"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25.15"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si="3"/>
        <v>0</v>
      </c>
      <c r="Q22" s="28">
        <f t="shared" si="3"/>
        <v>0</v>
      </c>
      <c r="R22" s="6">
        <f t="shared" si="3"/>
        <v>0</v>
      </c>
      <c r="S22" s="47">
        <f t="shared" ref="S22:S29" si="4">SUM(B22:R22)</f>
        <v>0</v>
      </c>
      <c r="T22" s="170">
        <f>SUM(S22:S27)</f>
        <v>0</v>
      </c>
    </row>
    <row r="23" spans="1:21" ht="25.15" customHeight="1" thickBot="1" x14ac:dyDescent="0.5">
      <c r="A23" s="2" t="s">
        <v>4</v>
      </c>
      <c r="B23" s="3">
        <f t="shared" ref="B23:R23" si="5">IF(B9="SI",(B24*0.1)+(B25*0.1),0)</f>
        <v>0</v>
      </c>
      <c r="C23" s="3">
        <f t="shared" si="5"/>
        <v>0</v>
      </c>
      <c r="D23" s="3">
        <f t="shared" si="5"/>
        <v>0</v>
      </c>
      <c r="E23" s="3">
        <f t="shared" si="5"/>
        <v>0</v>
      </c>
      <c r="F23" s="3">
        <f t="shared" si="5"/>
        <v>0</v>
      </c>
      <c r="G23" s="27">
        <f t="shared" si="5"/>
        <v>0</v>
      </c>
      <c r="H23" s="41">
        <f t="shared" si="5"/>
        <v>0</v>
      </c>
      <c r="I23" s="17">
        <f t="shared" si="5"/>
        <v>0</v>
      </c>
      <c r="J23" s="29">
        <f t="shared" si="5"/>
        <v>0</v>
      </c>
      <c r="K23" s="34">
        <f t="shared" si="5"/>
        <v>0</v>
      </c>
      <c r="L23" s="32">
        <f t="shared" si="5"/>
        <v>0</v>
      </c>
      <c r="M23" s="17">
        <f t="shared" si="5"/>
        <v>0</v>
      </c>
      <c r="N23" s="29">
        <f t="shared" si="5"/>
        <v>0</v>
      </c>
      <c r="O23" s="29">
        <f t="shared" si="5"/>
        <v>0</v>
      </c>
      <c r="P23" s="29">
        <f t="shared" si="5"/>
        <v>0</v>
      </c>
      <c r="Q23" s="29">
        <f t="shared" si="5"/>
        <v>0</v>
      </c>
      <c r="R23" s="3">
        <f t="shared" si="5"/>
        <v>0</v>
      </c>
      <c r="S23" s="48">
        <f t="shared" si="4"/>
        <v>0</v>
      </c>
      <c r="T23" s="171"/>
    </row>
    <row r="24" spans="1:21" ht="25.15" customHeight="1" thickBot="1" x14ac:dyDescent="0.5">
      <c r="A24" s="2" t="s">
        <v>2</v>
      </c>
      <c r="B24" s="3">
        <f>IF(B8="SI",0,IF(B13="SI",0,IF(B10="SI",911,0)))</f>
        <v>0</v>
      </c>
      <c r="C24" s="3">
        <f>IF(C5="SI",IF(C8="SI",0,IF(C13="SI",0,IF(C10="SI",911,0)))/2,IF(C8="SI",0,IF(C13="SI",0,IF(C10="SI",911,0))))</f>
        <v>0</v>
      </c>
      <c r="D24" s="3">
        <f t="shared" ref="D24:R24" si="6">IF(D5="SI",IF(D8="SI",0,IF(D13="SI",0,IF(D10="SI",911,0)))/2,IF(D8="SI",0,IF(D13="SI",0,IF(D10="SI",911,0))))</f>
        <v>0</v>
      </c>
      <c r="E24" s="3">
        <f t="shared" si="6"/>
        <v>0</v>
      </c>
      <c r="F24" s="3">
        <f t="shared" si="6"/>
        <v>0</v>
      </c>
      <c r="G24" s="27">
        <f t="shared" si="6"/>
        <v>0</v>
      </c>
      <c r="H24" s="100">
        <f t="shared" si="6"/>
        <v>0</v>
      </c>
      <c r="I24" s="27">
        <f t="shared" si="6"/>
        <v>0</v>
      </c>
      <c r="J24" s="115">
        <f t="shared" si="6"/>
        <v>0</v>
      </c>
      <c r="K24" s="27">
        <f t="shared" si="6"/>
        <v>0</v>
      </c>
      <c r="L24" s="115">
        <f t="shared" si="6"/>
        <v>0</v>
      </c>
      <c r="M24" s="116">
        <f t="shared" si="6"/>
        <v>0</v>
      </c>
      <c r="N24" s="29">
        <f t="shared" si="6"/>
        <v>0</v>
      </c>
      <c r="O24" s="3">
        <f t="shared" si="6"/>
        <v>0</v>
      </c>
      <c r="P24" s="3">
        <f t="shared" si="6"/>
        <v>0</v>
      </c>
      <c r="Q24" s="3">
        <f t="shared" si="6"/>
        <v>0</v>
      </c>
      <c r="R24" s="3">
        <f t="shared" si="6"/>
        <v>0</v>
      </c>
      <c r="S24" s="48">
        <f t="shared" si="4"/>
        <v>0</v>
      </c>
      <c r="T24" s="171"/>
    </row>
    <row r="25" spans="1:21" ht="25.15" customHeight="1" thickTop="1" thickBot="1" x14ac:dyDescent="0.5">
      <c r="A25" s="2" t="s">
        <v>3</v>
      </c>
      <c r="B25" s="3">
        <f>IF(B8="SI",0,IF(B13="SI",0,IF(B11="SI",399,0)))</f>
        <v>0</v>
      </c>
      <c r="C25" s="3">
        <f t="shared" ref="C25:G25" si="7">IF(C8="SI",0,IF(C13="SI",0,IF(C11="SI",399,0)))</f>
        <v>0</v>
      </c>
      <c r="D25" s="3">
        <f t="shared" si="7"/>
        <v>0</v>
      </c>
      <c r="E25" s="3">
        <f t="shared" si="7"/>
        <v>0</v>
      </c>
      <c r="F25" s="3">
        <f t="shared" si="7"/>
        <v>0</v>
      </c>
      <c r="G25" s="27">
        <f t="shared" si="7"/>
        <v>0</v>
      </c>
      <c r="H25" s="41">
        <f>IF(H8="SI",0,IF(H13="SI",0,IF(H11="SI",399,0)))</f>
        <v>0</v>
      </c>
      <c r="I25" s="17">
        <f>IF(I8="SI",0,IF(I13="SI",0,IF(I11="SI",399,0)))</f>
        <v>0</v>
      </c>
      <c r="J25" s="114">
        <f>IF(J8="SI",0,IF(J13="SI",0,IF(J11="SI",IF(J14&gt;0,399/J14*J15,399),0)))</f>
        <v>0</v>
      </c>
      <c r="K25" s="114">
        <f t="shared" ref="K25:M25" si="8">IF(K8="SI",0,IF(K13="SI",0,IF(K11="SI",IF(K14&gt;0,399/K14*K15,399),0)))</f>
        <v>0</v>
      </c>
      <c r="L25" s="114">
        <f t="shared" si="8"/>
        <v>0</v>
      </c>
      <c r="M25" s="114">
        <f t="shared" si="8"/>
        <v>0</v>
      </c>
      <c r="N25" s="41">
        <f t="shared" ref="N25:R25" si="9">IF(N8="SI",0,IF(N13="SI",0,IF(N11="SI",399,0)))</f>
        <v>0</v>
      </c>
      <c r="O25" s="27">
        <f t="shared" si="9"/>
        <v>0</v>
      </c>
      <c r="P25" s="3">
        <f t="shared" si="9"/>
        <v>0</v>
      </c>
      <c r="Q25" s="29">
        <f t="shared" si="9"/>
        <v>0</v>
      </c>
      <c r="R25" s="32">
        <f t="shared" si="9"/>
        <v>0</v>
      </c>
      <c r="S25" s="48">
        <f t="shared" si="4"/>
        <v>0</v>
      </c>
      <c r="T25" s="171"/>
      <c r="U25" s="5"/>
    </row>
    <row r="26" spans="1:21" ht="25.15" customHeight="1" thickTop="1" thickBot="1" x14ac:dyDescent="0.5">
      <c r="A26" s="2" t="s">
        <v>5</v>
      </c>
      <c r="B26" s="3">
        <f t="shared" ref="B26:R26" si="10">IF(B12="SI",+B24+B25,0)</f>
        <v>0</v>
      </c>
      <c r="C26" s="3">
        <f t="shared" si="10"/>
        <v>0</v>
      </c>
      <c r="D26" s="3">
        <f t="shared" si="10"/>
        <v>0</v>
      </c>
      <c r="E26" s="3">
        <f t="shared" si="10"/>
        <v>0</v>
      </c>
      <c r="F26" s="3">
        <f t="shared" si="10"/>
        <v>0</v>
      </c>
      <c r="G26" s="27">
        <f t="shared" si="10"/>
        <v>0</v>
      </c>
      <c r="H26" s="41">
        <f t="shared" si="10"/>
        <v>0</v>
      </c>
      <c r="I26" s="17">
        <f t="shared" si="10"/>
        <v>0</v>
      </c>
      <c r="J26" s="28">
        <f t="shared" si="10"/>
        <v>0</v>
      </c>
      <c r="K26" s="68">
        <f t="shared" si="10"/>
        <v>0</v>
      </c>
      <c r="L26" s="112">
        <f t="shared" si="10"/>
        <v>0</v>
      </c>
      <c r="M26" s="113">
        <f t="shared" si="10"/>
        <v>0</v>
      </c>
      <c r="N26" s="29">
        <f t="shared" si="10"/>
        <v>0</v>
      </c>
      <c r="O26" s="29">
        <f t="shared" si="10"/>
        <v>0</v>
      </c>
      <c r="P26" s="29">
        <f t="shared" si="10"/>
        <v>0</v>
      </c>
      <c r="Q26" s="29">
        <f t="shared" si="10"/>
        <v>0</v>
      </c>
      <c r="R26" s="3">
        <f t="shared" si="10"/>
        <v>0</v>
      </c>
      <c r="S26" s="48">
        <f t="shared" si="4"/>
        <v>0</v>
      </c>
      <c r="T26" s="171"/>
    </row>
    <row r="27" spans="1:21" ht="25.15" customHeight="1" thickBot="1" x14ac:dyDescent="0.5">
      <c r="A27" s="2" t="s">
        <v>0</v>
      </c>
      <c r="B27" s="3">
        <f t="shared" ref="B27:R27" si="11">IF(B13="SI",171,0)</f>
        <v>0</v>
      </c>
      <c r="C27" s="3">
        <f t="shared" si="11"/>
        <v>0</v>
      </c>
      <c r="D27" s="3">
        <f t="shared" si="11"/>
        <v>0</v>
      </c>
      <c r="E27" s="3">
        <f t="shared" si="11"/>
        <v>0</v>
      </c>
      <c r="F27" s="3">
        <f t="shared" si="11"/>
        <v>0</v>
      </c>
      <c r="G27" s="27">
        <f t="shared" si="11"/>
        <v>0</v>
      </c>
      <c r="H27" s="41">
        <f t="shared" si="11"/>
        <v>0</v>
      </c>
      <c r="I27" s="17">
        <f t="shared" si="11"/>
        <v>0</v>
      </c>
      <c r="J27" s="29">
        <f t="shared" si="11"/>
        <v>0</v>
      </c>
      <c r="K27" s="34">
        <f t="shared" si="11"/>
        <v>0</v>
      </c>
      <c r="L27" s="32">
        <f t="shared" si="11"/>
        <v>0</v>
      </c>
      <c r="M27" s="17">
        <f t="shared" si="11"/>
        <v>0</v>
      </c>
      <c r="N27" s="29">
        <f t="shared" si="11"/>
        <v>0</v>
      </c>
      <c r="O27" s="29">
        <f t="shared" si="11"/>
        <v>0</v>
      </c>
      <c r="P27" s="29">
        <f t="shared" si="11"/>
        <v>0</v>
      </c>
      <c r="Q27" s="29">
        <f t="shared" si="11"/>
        <v>0</v>
      </c>
      <c r="R27" s="3">
        <f t="shared" si="11"/>
        <v>0</v>
      </c>
      <c r="S27" s="48">
        <f t="shared" si="4"/>
        <v>0</v>
      </c>
      <c r="T27" s="171"/>
    </row>
    <row r="28" spans="1:21" ht="34.9" customHeight="1" thickTop="1" thickBot="1" x14ac:dyDescent="0.5">
      <c r="A28" s="71" t="s">
        <v>27</v>
      </c>
      <c r="B28" s="11">
        <f t="shared" ref="B28:R28" si="12">IF(B13="SI",0,IF(AND($A$18&gt;0,B17=0,B16=0),"giorni?",IF($A$18=0,0,IF(B6=0,0,IF(B6=1,171,IF(B6=2,568,IF(B6=3,908,IF(B6=4,2270,0))))/(B16+B17)*B16))))</f>
        <v>0</v>
      </c>
      <c r="C28" s="11">
        <f t="shared" si="12"/>
        <v>0</v>
      </c>
      <c r="D28" s="11">
        <f t="shared" si="12"/>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0</v>
      </c>
      <c r="S28" s="78">
        <f t="shared" si="4"/>
        <v>0</v>
      </c>
      <c r="T28" s="172">
        <f>+S28+S29</f>
        <v>0</v>
      </c>
    </row>
    <row r="29" spans="1:21" ht="36" customHeight="1" thickBot="1" x14ac:dyDescent="0.5">
      <c r="A29" s="72" t="s">
        <v>28</v>
      </c>
      <c r="B29" s="12">
        <f t="shared" ref="B29:R29" si="13">IF(B13="SI",0,IF(AND($A$18&gt;0,B16=0,B17=0),"giorni?",IF($A$18=0,0,IF(B7=0,0,IF(B7=1,171,IF(B7=2,568,IF(B7=3,908,IF(B7=4,2270,0))))/(B16+B17)*B17))))</f>
        <v>0</v>
      </c>
      <c r="C29" s="12">
        <f t="shared" si="13"/>
        <v>0</v>
      </c>
      <c r="D29" s="12">
        <f t="shared" si="13"/>
        <v>0</v>
      </c>
      <c r="E29" s="12">
        <f t="shared" si="13"/>
        <v>0</v>
      </c>
      <c r="F29" s="12">
        <f t="shared" si="13"/>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12">
        <f t="shared" si="13"/>
        <v>0</v>
      </c>
      <c r="R29" s="12">
        <f t="shared" si="13"/>
        <v>0</v>
      </c>
      <c r="S29" s="79">
        <f t="shared" si="4"/>
        <v>0</v>
      </c>
      <c r="T29" s="173"/>
    </row>
    <row r="30" spans="1:21" ht="30.75" customHeight="1" thickTop="1" thickBot="1" x14ac:dyDescent="0.5">
      <c r="A30" s="91" t="s">
        <v>6</v>
      </c>
      <c r="B30" s="92">
        <f t="shared" ref="B30:R30" si="14">SUM(B22:B29)</f>
        <v>0</v>
      </c>
      <c r="C30" s="92">
        <f t="shared" si="14"/>
        <v>0</v>
      </c>
      <c r="D30" s="92">
        <f t="shared" si="14"/>
        <v>0</v>
      </c>
      <c r="E30" s="92">
        <f t="shared" si="14"/>
        <v>0</v>
      </c>
      <c r="F30" s="92">
        <f t="shared" si="14"/>
        <v>0</v>
      </c>
      <c r="G30" s="93">
        <f t="shared" si="14"/>
        <v>0</v>
      </c>
      <c r="H30" s="92">
        <f t="shared" si="14"/>
        <v>0</v>
      </c>
      <c r="I30" s="92">
        <f t="shared" si="14"/>
        <v>0</v>
      </c>
      <c r="J30" s="92">
        <f t="shared" si="14"/>
        <v>0</v>
      </c>
      <c r="K30" s="92">
        <f t="shared" si="14"/>
        <v>0</v>
      </c>
      <c r="L30" s="94">
        <f t="shared" si="14"/>
        <v>0</v>
      </c>
      <c r="M30" s="92">
        <f t="shared" si="14"/>
        <v>0</v>
      </c>
      <c r="N30" s="94">
        <f t="shared" si="14"/>
        <v>0</v>
      </c>
      <c r="O30" s="92">
        <f t="shared" si="14"/>
        <v>0</v>
      </c>
      <c r="P30" s="92">
        <f t="shared" si="14"/>
        <v>0</v>
      </c>
      <c r="Q30" s="92">
        <f t="shared" si="14"/>
        <v>0</v>
      </c>
      <c r="R30" s="92">
        <f t="shared" si="14"/>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15">IF(C12="SI",+C4,"")</f>
        <v/>
      </c>
      <c r="D34" s="96" t="str">
        <f t="shared" si="15"/>
        <v/>
      </c>
      <c r="E34" s="96" t="str">
        <f t="shared" si="15"/>
        <v/>
      </c>
      <c r="F34" s="96" t="str">
        <f t="shared" si="15"/>
        <v/>
      </c>
      <c r="G34" s="96" t="str">
        <f t="shared" si="15"/>
        <v/>
      </c>
      <c r="H34" s="96" t="str">
        <f t="shared" si="15"/>
        <v/>
      </c>
      <c r="I34" s="96" t="str">
        <f t="shared" si="15"/>
        <v/>
      </c>
      <c r="J34" s="96" t="str">
        <f t="shared" si="15"/>
        <v/>
      </c>
      <c r="K34" s="96" t="str">
        <f t="shared" si="15"/>
        <v/>
      </c>
      <c r="L34" s="96" t="str">
        <f t="shared" si="15"/>
        <v/>
      </c>
      <c r="M34" s="96" t="str">
        <f t="shared" si="15"/>
        <v/>
      </c>
      <c r="N34" s="96" t="str">
        <f t="shared" si="15"/>
        <v/>
      </c>
      <c r="O34" s="96" t="str">
        <f t="shared" si="15"/>
        <v/>
      </c>
      <c r="P34" s="96" t="str">
        <f t="shared" si="15"/>
        <v/>
      </c>
      <c r="Q34" s="96" t="str">
        <f t="shared" si="15"/>
        <v/>
      </c>
      <c r="R34" s="96" t="str">
        <f t="shared" si="15"/>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mlT6O5bcNoVYju+bXYeHhsZrb1Vy/VbtkJG9IyR90TFuW26noSjCvgWT0Bn5LuANz8BHOr0O90Q8viy3emzUFw==" saltValue="VqF/so5aA0WKzhFpLDyEGw==" spinCount="100000" sheet="1" objects="1" scenarios="1"/>
  <mergeCells count="18">
    <mergeCell ref="S34:T34"/>
    <mergeCell ref="A2:T2"/>
    <mergeCell ref="B3:G3"/>
    <mergeCell ref="H3:R3"/>
    <mergeCell ref="S4:T4"/>
    <mergeCell ref="S6:T6"/>
    <mergeCell ref="J14:K14"/>
    <mergeCell ref="L14:M14"/>
    <mergeCell ref="N14:N15"/>
    <mergeCell ref="O14:O15"/>
    <mergeCell ref="S14:T15"/>
    <mergeCell ref="A20:T20"/>
    <mergeCell ref="S21:T21"/>
    <mergeCell ref="T22:T27"/>
    <mergeCell ref="U10:V10"/>
    <mergeCell ref="T28:T29"/>
    <mergeCell ref="S31:T31"/>
    <mergeCell ref="A33:T33"/>
  </mergeCells>
  <conditionalFormatting sqref="J35">
    <cfRule type="cellIs" dxfId="23" priority="20" operator="equal">
      <formula>"ATTENZIONE !!  - vi sono componenti con compenso doppio per impegno in altra commissione. Non si deve attribuire ulteriore compenso in altra tabella !!"</formula>
    </cfRule>
  </conditionalFormatting>
  <conditionalFormatting sqref="R22:R23 B22:O23 B24:R24 B26:R29 B25:M25">
    <cfRule type="cellIs" dxfId="22" priority="7" operator="greaterThan">
      <formula>0</formula>
    </cfRule>
  </conditionalFormatting>
  <conditionalFormatting sqref="A33">
    <cfRule type="cellIs" dxfId="21" priority="6" operator="equal">
      <formula>"ATTENZIONE !!  - vi sono componenti con compenso doppio per impegno in altra commissione. Non si deve attribuire ulteriore compenso in altra tabella !!"</formula>
    </cfRule>
  </conditionalFormatting>
  <conditionalFormatting sqref="A34">
    <cfRule type="cellIs" dxfId="20" priority="5" operator="equal">
      <formula>"ATTENZIONE !!  - vi sono componenti con compenso doppio per impegno in altra commissione. Non si deve attribuire ulteriore compenso in altra tabella !!"</formula>
    </cfRule>
  </conditionalFormatting>
  <conditionalFormatting sqref="S34">
    <cfRule type="cellIs" dxfId="19" priority="4" operator="equal">
      <formula>"ATTENZIONE !!  - vi sono componenti con compenso doppio per impegno in altra commissione. Non si deve attribuire ulteriore compenso in altra tabella !!"</formula>
    </cfRule>
  </conditionalFormatting>
  <conditionalFormatting sqref="P22:Q23">
    <cfRule type="cellIs" dxfId="18" priority="3" operator="greaterThan">
      <formula>0</formula>
    </cfRule>
  </conditionalFormatting>
  <conditionalFormatting sqref="J25:M25">
    <cfRule type="cellIs" dxfId="17" priority="2" operator="greaterThan">
      <formula>0</formula>
    </cfRule>
  </conditionalFormatting>
  <conditionalFormatting sqref="N25:R25">
    <cfRule type="cellIs" dxfId="16" priority="1" operator="greaterThan">
      <formula>0</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9ECB0-6E8B-4C7B-9034-9028BC0C06A2}">
  <dimension ref="A1:V40"/>
  <sheetViews>
    <sheetView zoomScale="85" zoomScaleNormal="85" workbookViewId="0">
      <selection activeCell="I11" sqref="I11"/>
    </sheetView>
  </sheetViews>
  <sheetFormatPr defaultRowHeight="14.25" x14ac:dyDescent="0.45"/>
  <cols>
    <col min="1" max="1" width="20.86328125" customWidth="1"/>
    <col min="2" max="16" width="10.59765625" customWidth="1"/>
    <col min="17" max="17" width="12" customWidth="1"/>
    <col min="18" max="18" width="13.3984375" customWidth="1"/>
  </cols>
  <sheetData>
    <row r="1" spans="1:22" ht="14.65" thickBot="1" x14ac:dyDescent="0.5"/>
    <row r="2" spans="1:22" ht="22.9" customHeight="1" thickBot="1" x14ac:dyDescent="0.5">
      <c r="A2" s="164" t="s">
        <v>20</v>
      </c>
      <c r="B2" s="165"/>
      <c r="C2" s="165"/>
      <c r="D2" s="165"/>
      <c r="E2" s="165"/>
      <c r="F2" s="165"/>
      <c r="G2" s="165"/>
      <c r="H2" s="165"/>
      <c r="I2" s="165"/>
      <c r="J2" s="165"/>
      <c r="K2" s="165"/>
      <c r="L2" s="165"/>
      <c r="M2" s="165"/>
      <c r="N2" s="165"/>
      <c r="O2" s="165"/>
      <c r="P2" s="165"/>
      <c r="Q2" s="165"/>
      <c r="R2" s="165"/>
      <c r="S2" s="165"/>
      <c r="T2" s="166"/>
    </row>
    <row r="3" spans="1:22" ht="39" customHeight="1" thickBot="1" x14ac:dyDescent="0.5">
      <c r="A3" s="86"/>
      <c r="B3" s="167" t="s">
        <v>18</v>
      </c>
      <c r="C3" s="168"/>
      <c r="D3" s="168"/>
      <c r="E3" s="168"/>
      <c r="F3" s="168"/>
      <c r="G3" s="169"/>
      <c r="H3" s="161" t="s">
        <v>17</v>
      </c>
      <c r="I3" s="162"/>
      <c r="J3" s="162"/>
      <c r="K3" s="162"/>
      <c r="L3" s="162"/>
      <c r="M3" s="162"/>
      <c r="N3" s="162"/>
      <c r="O3" s="162"/>
      <c r="P3" s="162"/>
      <c r="Q3" s="162"/>
      <c r="R3" s="163"/>
      <c r="S3" s="49" t="s">
        <v>19</v>
      </c>
      <c r="T3" s="49" t="str">
        <f>+info!O2</f>
        <v>9.0</v>
      </c>
    </row>
    <row r="4" spans="1:22" ht="45.4" customHeight="1" thickBot="1" x14ac:dyDescent="0.5">
      <c r="A4" s="85" t="s">
        <v>23</v>
      </c>
      <c r="B4" s="69"/>
      <c r="C4" s="70"/>
      <c r="D4" s="70"/>
      <c r="E4" s="70"/>
      <c r="F4" s="70"/>
      <c r="G4" s="117"/>
      <c r="H4" s="119"/>
      <c r="I4" s="101"/>
      <c r="J4" s="129"/>
      <c r="K4" s="128"/>
      <c r="L4" s="129"/>
      <c r="M4" s="130"/>
      <c r="N4" s="43"/>
      <c r="O4" s="42"/>
      <c r="P4" s="44"/>
      <c r="Q4" s="101"/>
      <c r="R4" s="44"/>
      <c r="S4" s="188" t="s">
        <v>16</v>
      </c>
      <c r="T4" s="189"/>
    </row>
    <row r="5" spans="1:22" ht="50.65" customHeight="1" thickBot="1" x14ac:dyDescent="0.5">
      <c r="A5" s="150" t="s">
        <v>33</v>
      </c>
      <c r="B5" s="109"/>
      <c r="C5" s="109"/>
      <c r="D5" s="109"/>
      <c r="E5" s="109"/>
      <c r="F5" s="109"/>
      <c r="G5" s="118"/>
      <c r="H5" s="132"/>
      <c r="I5" s="133"/>
      <c r="J5" s="133"/>
      <c r="K5" s="133"/>
      <c r="L5" s="133"/>
      <c r="M5" s="133"/>
      <c r="N5" s="133"/>
      <c r="O5" s="133"/>
      <c r="P5" s="133"/>
      <c r="Q5" s="133"/>
      <c r="R5" s="131"/>
      <c r="S5" s="104"/>
      <c r="T5" s="103"/>
    </row>
    <row r="6" spans="1:22" ht="31.5" customHeight="1" thickTop="1" thickBot="1" x14ac:dyDescent="0.5">
      <c r="A6" s="111" t="s">
        <v>31</v>
      </c>
      <c r="B6" s="108"/>
      <c r="C6" s="105"/>
      <c r="D6" s="105"/>
      <c r="E6" s="106"/>
      <c r="F6" s="106"/>
      <c r="G6" s="106"/>
      <c r="H6" s="106"/>
      <c r="I6" s="121"/>
      <c r="J6" s="107"/>
      <c r="K6" s="108"/>
      <c r="L6" s="106"/>
      <c r="M6" s="120"/>
      <c r="N6" s="108"/>
      <c r="O6" s="105"/>
      <c r="P6" s="105"/>
      <c r="Q6" s="105"/>
      <c r="R6" s="105"/>
      <c r="S6" s="174" t="s">
        <v>7</v>
      </c>
      <c r="T6" s="175"/>
      <c r="U6" s="7"/>
    </row>
    <row r="7" spans="1:22" ht="30" customHeight="1" thickTop="1" thickBot="1" x14ac:dyDescent="0.5">
      <c r="A7" s="111" t="s">
        <v>32</v>
      </c>
      <c r="B7" s="62"/>
      <c r="C7" s="58"/>
      <c r="D7" s="58"/>
      <c r="E7" s="59"/>
      <c r="F7" s="59"/>
      <c r="G7" s="59"/>
      <c r="H7" s="59"/>
      <c r="I7" s="59"/>
      <c r="J7" s="61"/>
      <c r="K7" s="62"/>
      <c r="L7" s="59"/>
      <c r="M7" s="60"/>
      <c r="N7" s="62"/>
      <c r="O7" s="58"/>
      <c r="P7" s="59"/>
      <c r="Q7" s="59"/>
      <c r="R7" s="59"/>
      <c r="S7" s="8" t="s">
        <v>8</v>
      </c>
      <c r="T7" s="10" t="s">
        <v>6</v>
      </c>
    </row>
    <row r="8" spans="1:22" ht="30" customHeight="1" thickTop="1" x14ac:dyDescent="0.45">
      <c r="A8" s="63" t="s">
        <v>1</v>
      </c>
      <c r="B8" s="13"/>
      <c r="C8" s="13"/>
      <c r="D8" s="13"/>
      <c r="E8" s="14"/>
      <c r="F8" s="14"/>
      <c r="G8" s="14"/>
      <c r="H8" s="38"/>
      <c r="I8" s="14"/>
      <c r="J8" s="122"/>
      <c r="K8" s="33"/>
      <c r="L8" s="13"/>
      <c r="M8" s="125"/>
      <c r="N8" s="33"/>
      <c r="O8" s="13"/>
      <c r="P8" s="14"/>
      <c r="Q8" s="14"/>
      <c r="R8" s="14"/>
      <c r="S8" s="9">
        <f>COUNTIF(B8:R8,"si")</f>
        <v>0</v>
      </c>
      <c r="T8" s="17">
        <f>+S8*1249</f>
        <v>0</v>
      </c>
    </row>
    <row r="9" spans="1:22" ht="30" customHeight="1" x14ac:dyDescent="0.45">
      <c r="A9" s="64" t="s">
        <v>4</v>
      </c>
      <c r="B9" s="15"/>
      <c r="C9" s="15"/>
      <c r="D9" s="15"/>
      <c r="E9" s="16"/>
      <c r="F9" s="16"/>
      <c r="G9" s="16"/>
      <c r="H9" s="39"/>
      <c r="I9" s="16"/>
      <c r="J9" s="123"/>
      <c r="K9" s="24"/>
      <c r="L9" s="15"/>
      <c r="M9" s="126"/>
      <c r="N9" s="24"/>
      <c r="O9" s="15"/>
      <c r="P9" s="16"/>
      <c r="Q9" s="16"/>
      <c r="R9" s="16"/>
      <c r="S9" s="9">
        <f t="shared" ref="S9:S13" si="0">COUNTIF(B9:R9,"si")</f>
        <v>0</v>
      </c>
      <c r="T9" s="17">
        <f>+S23</f>
        <v>0</v>
      </c>
    </row>
    <row r="10" spans="1:22" ht="30" customHeight="1" x14ac:dyDescent="0.45">
      <c r="A10" s="64" t="s">
        <v>2</v>
      </c>
      <c r="B10" s="15"/>
      <c r="C10" s="15"/>
      <c r="D10" s="15"/>
      <c r="E10" s="16"/>
      <c r="F10" s="16"/>
      <c r="G10" s="16"/>
      <c r="H10" s="39"/>
      <c r="I10" s="16"/>
      <c r="J10" s="123"/>
      <c r="K10" s="24"/>
      <c r="L10" s="15"/>
      <c r="M10" s="126"/>
      <c r="N10" s="24"/>
      <c r="O10" s="15"/>
      <c r="P10" s="16"/>
      <c r="Q10" s="16"/>
      <c r="R10" s="16"/>
      <c r="S10" s="9">
        <f t="shared" si="0"/>
        <v>0</v>
      </c>
      <c r="T10" s="17">
        <f>+S10*911</f>
        <v>0</v>
      </c>
      <c r="U10" s="190" t="s">
        <v>5</v>
      </c>
      <c r="V10" s="191"/>
    </row>
    <row r="11" spans="1:22" ht="30" customHeight="1" x14ac:dyDescent="0.45">
      <c r="A11" s="64" t="s">
        <v>3</v>
      </c>
      <c r="B11" s="15"/>
      <c r="C11" s="15"/>
      <c r="D11" s="15"/>
      <c r="E11" s="16"/>
      <c r="F11" s="16"/>
      <c r="G11" s="16"/>
      <c r="H11" s="39"/>
      <c r="I11" s="16"/>
      <c r="J11" s="123"/>
      <c r="K11" s="24"/>
      <c r="L11" s="15"/>
      <c r="M11" s="126"/>
      <c r="N11" s="24"/>
      <c r="O11" s="15"/>
      <c r="P11" s="16"/>
      <c r="Q11" s="16"/>
      <c r="R11" s="16"/>
      <c r="S11" s="9">
        <f t="shared" si="0"/>
        <v>0</v>
      </c>
      <c r="T11" s="17">
        <f>+S11*399+V11</f>
        <v>0</v>
      </c>
      <c r="U11" s="148">
        <f>IF(SUMIF(J14:J14,"&gt;0"),1)+IF(SUMIF(L14:L14,"&gt;0"),1)</f>
        <v>0</v>
      </c>
      <c r="V11" s="149">
        <f>-399*U11</f>
        <v>0</v>
      </c>
    </row>
    <row r="12" spans="1:22" ht="30" customHeight="1" x14ac:dyDescent="0.45">
      <c r="A12" s="64" t="s">
        <v>5</v>
      </c>
      <c r="B12" s="15"/>
      <c r="C12" s="15"/>
      <c r="D12" s="15"/>
      <c r="E12" s="16"/>
      <c r="F12" s="16"/>
      <c r="G12" s="16"/>
      <c r="H12" s="39"/>
      <c r="I12" s="16"/>
      <c r="J12" s="123"/>
      <c r="K12" s="24"/>
      <c r="L12" s="15"/>
      <c r="M12" s="126"/>
      <c r="N12" s="24"/>
      <c r="O12" s="15"/>
      <c r="P12" s="16"/>
      <c r="Q12" s="16"/>
      <c r="R12" s="16"/>
      <c r="S12" s="9">
        <f t="shared" si="0"/>
        <v>0</v>
      </c>
      <c r="T12" s="17">
        <f>+S26</f>
        <v>0</v>
      </c>
    </row>
    <row r="13" spans="1:22" ht="30" customHeight="1" thickBot="1" x14ac:dyDescent="0.5">
      <c r="A13" s="64" t="s">
        <v>0</v>
      </c>
      <c r="B13" s="15"/>
      <c r="C13" s="15"/>
      <c r="D13" s="15"/>
      <c r="E13" s="16"/>
      <c r="F13" s="16"/>
      <c r="G13" s="16"/>
      <c r="H13" s="39"/>
      <c r="I13" s="16"/>
      <c r="J13" s="124"/>
      <c r="K13" s="24"/>
      <c r="L13" s="15"/>
      <c r="M13" s="127"/>
      <c r="N13" s="24"/>
      <c r="O13" s="15"/>
      <c r="P13" s="143"/>
      <c r="Q13" s="143"/>
      <c r="R13" s="143"/>
      <c r="S13" s="87">
        <f t="shared" si="0"/>
        <v>0</v>
      </c>
      <c r="T13" s="31">
        <f>+S13*171</f>
        <v>0</v>
      </c>
      <c r="V13" s="5"/>
    </row>
    <row r="14" spans="1:22" ht="30" customHeight="1" thickTop="1" thickBot="1" x14ac:dyDescent="0.5">
      <c r="A14" s="77" t="s">
        <v>21</v>
      </c>
      <c r="B14" s="134"/>
      <c r="C14" s="135"/>
      <c r="D14" s="135"/>
      <c r="E14" s="135"/>
      <c r="F14" s="135"/>
      <c r="G14" s="135"/>
      <c r="H14" s="136"/>
      <c r="I14" s="137"/>
      <c r="J14" s="176"/>
      <c r="K14" s="176"/>
      <c r="L14" s="177"/>
      <c r="M14" s="178"/>
      <c r="N14" s="184" t="str">
        <f>IF(J14=J15+K15," ","ERRORE num alunni!")</f>
        <v xml:space="preserve"> </v>
      </c>
      <c r="O14" s="186" t="str">
        <f>IF(L14=L15+M15," ","ERRORE num alunni !")</f>
        <v xml:space="preserve"> </v>
      </c>
      <c r="P14" s="144"/>
      <c r="Q14" s="145"/>
      <c r="R14" s="141"/>
      <c r="S14" s="197">
        <f>SUM(T8:T13)</f>
        <v>0</v>
      </c>
      <c r="T14" s="198"/>
      <c r="V14" s="5"/>
    </row>
    <row r="15" spans="1:22" ht="30" customHeight="1" thickTop="1" thickBot="1" x14ac:dyDescent="0.5">
      <c r="A15" s="25" t="s">
        <v>22</v>
      </c>
      <c r="B15" s="138"/>
      <c r="C15" s="139"/>
      <c r="D15" s="139"/>
      <c r="E15" s="139"/>
      <c r="F15" s="139"/>
      <c r="G15" s="139"/>
      <c r="H15" s="139"/>
      <c r="I15" s="140"/>
      <c r="J15" s="80"/>
      <c r="K15" s="81"/>
      <c r="L15" s="36"/>
      <c r="M15" s="37"/>
      <c r="N15" s="185"/>
      <c r="O15" s="187"/>
      <c r="P15" s="146"/>
      <c r="Q15" s="147"/>
      <c r="R15" s="142"/>
      <c r="S15" s="199"/>
      <c r="T15" s="200"/>
    </row>
    <row r="16" spans="1:22" ht="30" customHeight="1" thickTop="1" x14ac:dyDescent="0.45">
      <c r="A16" s="71" t="s">
        <v>24</v>
      </c>
      <c r="B16" s="50"/>
      <c r="C16" s="50"/>
      <c r="D16" s="50"/>
      <c r="E16" s="51"/>
      <c r="F16" s="51"/>
      <c r="G16" s="51"/>
      <c r="H16" s="52"/>
      <c r="I16" s="50"/>
      <c r="J16" s="50"/>
      <c r="K16" s="53"/>
      <c r="L16" s="50"/>
      <c r="M16" s="50"/>
      <c r="N16" s="50"/>
      <c r="O16" s="50"/>
      <c r="P16" s="102"/>
      <c r="Q16" s="102"/>
      <c r="R16" s="82"/>
    </row>
    <row r="17" spans="1:21" ht="30.4" customHeight="1" thickBot="1" x14ac:dyDescent="0.5">
      <c r="A17" s="72" t="s">
        <v>25</v>
      </c>
      <c r="B17" s="54"/>
      <c r="C17" s="54"/>
      <c r="D17" s="54"/>
      <c r="E17" s="55"/>
      <c r="F17" s="55"/>
      <c r="G17" s="55"/>
      <c r="H17" s="56"/>
      <c r="I17" s="54"/>
      <c r="J17" s="54"/>
      <c r="K17" s="57"/>
      <c r="L17" s="54"/>
      <c r="M17" s="54"/>
      <c r="N17" s="54"/>
      <c r="O17" s="54"/>
      <c r="P17" s="55"/>
      <c r="Q17" s="55"/>
      <c r="R17" s="65"/>
      <c r="S17" s="66"/>
      <c r="T17" s="1"/>
    </row>
    <row r="18" spans="1:21" ht="36.4" customHeight="1" thickTop="1" thickBot="1" x14ac:dyDescent="0.5">
      <c r="A18" s="76"/>
      <c r="B18" s="73" t="str">
        <f>IF(OR(B16&gt;$A$18,B17&gt;$A$18),"Controlla giorni!",IF(OR(B16=0,B17=0)," ",IF(B16+B17&lt;&gt;$A$18,"Controlla giorni!","")))</f>
        <v xml:space="preserve"> </v>
      </c>
      <c r="C18" s="73" t="str">
        <f t="shared" ref="C18:R18" si="1">IF(OR(C16&gt;$A$18,C17&gt;$A$18),"Controlla giorni!",IF(OR(C16=0,C17=0)," ",IF(C16+C17&lt;&gt;$A$18,"Controlla giorni!","")))</f>
        <v xml:space="preserve"> </v>
      </c>
      <c r="D18" s="73" t="str">
        <f t="shared" si="1"/>
        <v xml:space="preserve"> </v>
      </c>
      <c r="E18" s="73" t="str">
        <f t="shared" si="1"/>
        <v xml:space="preserve"> </v>
      </c>
      <c r="F18" s="73" t="str">
        <f t="shared" si="1"/>
        <v xml:space="preserve"> </v>
      </c>
      <c r="G18" s="73" t="str">
        <f t="shared" si="1"/>
        <v xml:space="preserve"> </v>
      </c>
      <c r="H18" s="73" t="str">
        <f t="shared" si="1"/>
        <v xml:space="preserve"> </v>
      </c>
      <c r="I18" s="73" t="str">
        <f t="shared" si="1"/>
        <v xml:space="preserve"> </v>
      </c>
      <c r="J18" s="73" t="str">
        <f t="shared" si="1"/>
        <v xml:space="preserve"> </v>
      </c>
      <c r="K18" s="73" t="str">
        <f t="shared" si="1"/>
        <v xml:space="preserve"> </v>
      </c>
      <c r="L18" s="73" t="str">
        <f t="shared" si="1"/>
        <v xml:space="preserve"> </v>
      </c>
      <c r="M18" s="73" t="str">
        <f t="shared" si="1"/>
        <v xml:space="preserve"> </v>
      </c>
      <c r="N18" s="73" t="str">
        <f t="shared" si="1"/>
        <v xml:space="preserve"> </v>
      </c>
      <c r="O18" s="73" t="str">
        <f t="shared" si="1"/>
        <v xml:space="preserve"> </v>
      </c>
      <c r="P18" s="73" t="str">
        <f t="shared" si="1"/>
        <v xml:space="preserve"> </v>
      </c>
      <c r="Q18" s="73" t="str">
        <f t="shared" si="1"/>
        <v xml:space="preserve"> </v>
      </c>
      <c r="R18" s="73" t="str">
        <f t="shared" si="1"/>
        <v xml:space="preserve"> </v>
      </c>
      <c r="S18" s="45"/>
      <c r="T18" s="45"/>
    </row>
    <row r="19" spans="1:21" ht="21.75" customHeight="1" thickTop="1" thickBot="1" x14ac:dyDescent="0.5">
      <c r="A19" s="74"/>
      <c r="B19" s="75"/>
      <c r="C19" s="75"/>
      <c r="D19" s="75"/>
      <c r="E19" s="75"/>
      <c r="F19" s="75"/>
      <c r="G19" s="75"/>
      <c r="H19" s="75"/>
      <c r="I19" s="75"/>
      <c r="J19" s="75"/>
      <c r="K19" s="75"/>
      <c r="L19" s="75"/>
      <c r="M19" s="75"/>
      <c r="N19" s="75"/>
      <c r="O19" s="75"/>
      <c r="P19" s="75"/>
      <c r="Q19" s="75"/>
      <c r="R19" s="75"/>
      <c r="S19" s="45"/>
      <c r="T19" s="45"/>
    </row>
    <row r="20" spans="1:21" ht="30" customHeight="1" thickBot="1" x14ac:dyDescent="0.5">
      <c r="A20" s="181" t="s">
        <v>15</v>
      </c>
      <c r="B20" s="182"/>
      <c r="C20" s="182"/>
      <c r="D20" s="182"/>
      <c r="E20" s="182"/>
      <c r="F20" s="182"/>
      <c r="G20" s="182"/>
      <c r="H20" s="182"/>
      <c r="I20" s="182"/>
      <c r="J20" s="182"/>
      <c r="K20" s="182"/>
      <c r="L20" s="182"/>
      <c r="M20" s="182"/>
      <c r="N20" s="182"/>
      <c r="O20" s="182"/>
      <c r="P20" s="182"/>
      <c r="Q20" s="182"/>
      <c r="R20" s="182"/>
      <c r="S20" s="182"/>
      <c r="T20" s="183"/>
      <c r="U20" s="46"/>
    </row>
    <row r="21" spans="1:21" ht="25.15" customHeight="1" thickBot="1" x14ac:dyDescent="0.5">
      <c r="B21" s="83">
        <f>+B4</f>
        <v>0</v>
      </c>
      <c r="C21" s="83">
        <f t="shared" ref="C21:R21" si="2">+C4</f>
        <v>0</v>
      </c>
      <c r="D21" s="83">
        <f t="shared" si="2"/>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 t="shared" si="2"/>
        <v>0</v>
      </c>
      <c r="O21" s="83">
        <f t="shared" si="2"/>
        <v>0</v>
      </c>
      <c r="P21" s="83">
        <f t="shared" si="2"/>
        <v>0</v>
      </c>
      <c r="Q21" s="83">
        <f t="shared" si="2"/>
        <v>0</v>
      </c>
      <c r="R21" s="83">
        <f t="shared" si="2"/>
        <v>0</v>
      </c>
      <c r="S21" s="179" t="s">
        <v>9</v>
      </c>
      <c r="T21" s="180"/>
    </row>
    <row r="22" spans="1:21" ht="25.15" customHeight="1" thickTop="1" thickBot="1" x14ac:dyDescent="0.5">
      <c r="A22" s="2" t="s">
        <v>1</v>
      </c>
      <c r="B22" s="6">
        <f>IF(B5="SI",IF(B8="SI",1249,0)/2,IF(B8="SI",1249,0))</f>
        <v>0</v>
      </c>
      <c r="C22" s="6">
        <f t="shared" ref="C22:R22" si="3">IF(C8="SI",1249,0)</f>
        <v>0</v>
      </c>
      <c r="D22" s="6">
        <f t="shared" si="3"/>
        <v>0</v>
      </c>
      <c r="E22" s="6">
        <f t="shared" si="3"/>
        <v>0</v>
      </c>
      <c r="F22" s="6">
        <f t="shared" si="3"/>
        <v>0</v>
      </c>
      <c r="G22" s="26">
        <f t="shared" si="3"/>
        <v>0</v>
      </c>
      <c r="H22" s="40">
        <f t="shared" si="3"/>
        <v>0</v>
      </c>
      <c r="I22" s="30">
        <f t="shared" si="3"/>
        <v>0</v>
      </c>
      <c r="J22" s="35">
        <f t="shared" si="3"/>
        <v>0</v>
      </c>
      <c r="K22" s="68">
        <f t="shared" si="3"/>
        <v>0</v>
      </c>
      <c r="L22" s="67">
        <f t="shared" si="3"/>
        <v>0</v>
      </c>
      <c r="M22" s="30">
        <f t="shared" si="3"/>
        <v>0</v>
      </c>
      <c r="N22" s="35">
        <f t="shared" si="3"/>
        <v>0</v>
      </c>
      <c r="O22" s="28">
        <f t="shared" si="3"/>
        <v>0</v>
      </c>
      <c r="P22" s="28">
        <f t="shared" si="3"/>
        <v>0</v>
      </c>
      <c r="Q22" s="28">
        <f t="shared" si="3"/>
        <v>0</v>
      </c>
      <c r="R22" s="6">
        <f t="shared" si="3"/>
        <v>0</v>
      </c>
      <c r="S22" s="47">
        <f t="shared" ref="S22:S29" si="4">SUM(B22:R22)</f>
        <v>0</v>
      </c>
      <c r="T22" s="170">
        <f>SUM(S22:S27)</f>
        <v>0</v>
      </c>
    </row>
    <row r="23" spans="1:21" ht="25.15" customHeight="1" thickBot="1" x14ac:dyDescent="0.5">
      <c r="A23" s="2" t="s">
        <v>4</v>
      </c>
      <c r="B23" s="3">
        <f t="shared" ref="B23:R23" si="5">IF(B9="SI",(B24*0.1)+(B25*0.1),0)</f>
        <v>0</v>
      </c>
      <c r="C23" s="3">
        <f t="shared" si="5"/>
        <v>0</v>
      </c>
      <c r="D23" s="3">
        <f t="shared" si="5"/>
        <v>0</v>
      </c>
      <c r="E23" s="3">
        <f t="shared" si="5"/>
        <v>0</v>
      </c>
      <c r="F23" s="3">
        <f t="shared" si="5"/>
        <v>0</v>
      </c>
      <c r="G23" s="27">
        <f t="shared" si="5"/>
        <v>0</v>
      </c>
      <c r="H23" s="41">
        <f t="shared" si="5"/>
        <v>0</v>
      </c>
      <c r="I23" s="17">
        <f t="shared" si="5"/>
        <v>0</v>
      </c>
      <c r="J23" s="29">
        <f t="shared" si="5"/>
        <v>0</v>
      </c>
      <c r="K23" s="34">
        <f t="shared" si="5"/>
        <v>0</v>
      </c>
      <c r="L23" s="32">
        <f t="shared" si="5"/>
        <v>0</v>
      </c>
      <c r="M23" s="17">
        <f t="shared" si="5"/>
        <v>0</v>
      </c>
      <c r="N23" s="29">
        <f t="shared" si="5"/>
        <v>0</v>
      </c>
      <c r="O23" s="29">
        <f t="shared" si="5"/>
        <v>0</v>
      </c>
      <c r="P23" s="29">
        <f t="shared" si="5"/>
        <v>0</v>
      </c>
      <c r="Q23" s="29">
        <f t="shared" si="5"/>
        <v>0</v>
      </c>
      <c r="R23" s="3">
        <f t="shared" si="5"/>
        <v>0</v>
      </c>
      <c r="S23" s="48">
        <f t="shared" si="4"/>
        <v>0</v>
      </c>
      <c r="T23" s="171"/>
    </row>
    <row r="24" spans="1:21" ht="25.15" customHeight="1" thickBot="1" x14ac:dyDescent="0.5">
      <c r="A24" s="2" t="s">
        <v>2</v>
      </c>
      <c r="B24" s="3">
        <f>IF(B8="SI",0,IF(B13="SI",0,IF(B10="SI",911,0)))</f>
        <v>0</v>
      </c>
      <c r="C24" s="3">
        <f>IF(C5="SI",IF(C8="SI",0,IF(C13="SI",0,IF(C10="SI",911,0)))/2,IF(C8="SI",0,IF(C13="SI",0,IF(C10="SI",911,0))))</f>
        <v>0</v>
      </c>
      <c r="D24" s="3">
        <f t="shared" ref="D24:R24" si="6">IF(D5="SI",IF(D8="SI",0,IF(D13="SI",0,IF(D10="SI",911,0)))/2,IF(D8="SI",0,IF(D13="SI",0,IF(D10="SI",911,0))))</f>
        <v>0</v>
      </c>
      <c r="E24" s="3">
        <f t="shared" si="6"/>
        <v>0</v>
      </c>
      <c r="F24" s="3">
        <f t="shared" si="6"/>
        <v>0</v>
      </c>
      <c r="G24" s="27">
        <f t="shared" si="6"/>
        <v>0</v>
      </c>
      <c r="H24" s="100">
        <f t="shared" si="6"/>
        <v>0</v>
      </c>
      <c r="I24" s="27">
        <f t="shared" si="6"/>
        <v>0</v>
      </c>
      <c r="J24" s="115">
        <f t="shared" si="6"/>
        <v>0</v>
      </c>
      <c r="K24" s="27">
        <f t="shared" si="6"/>
        <v>0</v>
      </c>
      <c r="L24" s="115">
        <f t="shared" si="6"/>
        <v>0</v>
      </c>
      <c r="M24" s="116">
        <f t="shared" si="6"/>
        <v>0</v>
      </c>
      <c r="N24" s="29">
        <f t="shared" si="6"/>
        <v>0</v>
      </c>
      <c r="O24" s="3">
        <f t="shared" si="6"/>
        <v>0</v>
      </c>
      <c r="P24" s="3">
        <f t="shared" si="6"/>
        <v>0</v>
      </c>
      <c r="Q24" s="3">
        <f t="shared" si="6"/>
        <v>0</v>
      </c>
      <c r="R24" s="3">
        <f t="shared" si="6"/>
        <v>0</v>
      </c>
      <c r="S24" s="48">
        <f t="shared" si="4"/>
        <v>0</v>
      </c>
      <c r="T24" s="171"/>
    </row>
    <row r="25" spans="1:21" ht="25.15" customHeight="1" thickTop="1" thickBot="1" x14ac:dyDescent="0.5">
      <c r="A25" s="2" t="s">
        <v>3</v>
      </c>
      <c r="B25" s="3">
        <f>IF(B8="SI",0,IF(B13="SI",0,IF(B11="SI",399,0)))</f>
        <v>0</v>
      </c>
      <c r="C25" s="3">
        <f t="shared" ref="C25:G25" si="7">IF(C8="SI",0,IF(C13="SI",0,IF(C11="SI",399,0)))</f>
        <v>0</v>
      </c>
      <c r="D25" s="3">
        <f t="shared" si="7"/>
        <v>0</v>
      </c>
      <c r="E25" s="3">
        <f t="shared" si="7"/>
        <v>0</v>
      </c>
      <c r="F25" s="3">
        <f t="shared" si="7"/>
        <v>0</v>
      </c>
      <c r="G25" s="27">
        <f t="shared" si="7"/>
        <v>0</v>
      </c>
      <c r="H25" s="41">
        <f>IF(H8="SI",0,IF(H13="SI",0,IF(H11="SI",399,0)))</f>
        <v>0</v>
      </c>
      <c r="I25" s="17">
        <f>IF(I8="SI",0,IF(I13="SI",0,IF(I11="SI",399,0)))</f>
        <v>0</v>
      </c>
      <c r="J25" s="114">
        <f>IF(J8="SI",0,IF(J13="SI",0,IF(J11="SI",IF(J14&gt;0,399/J14*J15,399),0)))</f>
        <v>0</v>
      </c>
      <c r="K25" s="114">
        <f t="shared" ref="K25:M25" si="8">IF(K8="SI",0,IF(K13="SI",0,IF(K11="SI",IF(K14&gt;0,399/K14*K15,399),0)))</f>
        <v>0</v>
      </c>
      <c r="L25" s="114">
        <f t="shared" si="8"/>
        <v>0</v>
      </c>
      <c r="M25" s="114">
        <f t="shared" si="8"/>
        <v>0</v>
      </c>
      <c r="N25" s="41">
        <f t="shared" ref="N25:R25" si="9">IF(N8="SI",0,IF(N13="SI",0,IF(N11="SI",399,0)))</f>
        <v>0</v>
      </c>
      <c r="O25" s="27">
        <f t="shared" si="9"/>
        <v>0</v>
      </c>
      <c r="P25" s="3">
        <f t="shared" si="9"/>
        <v>0</v>
      </c>
      <c r="Q25" s="29">
        <f t="shared" si="9"/>
        <v>0</v>
      </c>
      <c r="R25" s="32">
        <f t="shared" si="9"/>
        <v>0</v>
      </c>
      <c r="S25" s="48">
        <f t="shared" si="4"/>
        <v>0</v>
      </c>
      <c r="T25" s="171"/>
      <c r="U25" s="5"/>
    </row>
    <row r="26" spans="1:21" ht="25.15" customHeight="1" thickTop="1" thickBot="1" x14ac:dyDescent="0.5">
      <c r="A26" s="2" t="s">
        <v>5</v>
      </c>
      <c r="B26" s="3">
        <f t="shared" ref="B26:R26" si="10">IF(B12="SI",+B24+B25,0)</f>
        <v>0</v>
      </c>
      <c r="C26" s="3">
        <f t="shared" si="10"/>
        <v>0</v>
      </c>
      <c r="D26" s="3">
        <f t="shared" si="10"/>
        <v>0</v>
      </c>
      <c r="E26" s="3">
        <f t="shared" si="10"/>
        <v>0</v>
      </c>
      <c r="F26" s="3">
        <f t="shared" si="10"/>
        <v>0</v>
      </c>
      <c r="G26" s="27">
        <f t="shared" si="10"/>
        <v>0</v>
      </c>
      <c r="H26" s="41">
        <f t="shared" si="10"/>
        <v>0</v>
      </c>
      <c r="I26" s="17">
        <f t="shared" si="10"/>
        <v>0</v>
      </c>
      <c r="J26" s="28">
        <f t="shared" si="10"/>
        <v>0</v>
      </c>
      <c r="K26" s="68">
        <f t="shared" si="10"/>
        <v>0</v>
      </c>
      <c r="L26" s="112">
        <f t="shared" si="10"/>
        <v>0</v>
      </c>
      <c r="M26" s="113">
        <f t="shared" si="10"/>
        <v>0</v>
      </c>
      <c r="N26" s="29">
        <f t="shared" si="10"/>
        <v>0</v>
      </c>
      <c r="O26" s="29">
        <f t="shared" si="10"/>
        <v>0</v>
      </c>
      <c r="P26" s="29">
        <f t="shared" si="10"/>
        <v>0</v>
      </c>
      <c r="Q26" s="29">
        <f t="shared" si="10"/>
        <v>0</v>
      </c>
      <c r="R26" s="3">
        <f t="shared" si="10"/>
        <v>0</v>
      </c>
      <c r="S26" s="48">
        <f t="shared" si="4"/>
        <v>0</v>
      </c>
      <c r="T26" s="171"/>
    </row>
    <row r="27" spans="1:21" ht="25.15" customHeight="1" thickBot="1" x14ac:dyDescent="0.5">
      <c r="A27" s="2" t="s">
        <v>0</v>
      </c>
      <c r="B27" s="3">
        <f t="shared" ref="B27:R27" si="11">IF(B13="SI",171,0)</f>
        <v>0</v>
      </c>
      <c r="C27" s="3">
        <f t="shared" si="11"/>
        <v>0</v>
      </c>
      <c r="D27" s="3">
        <f t="shared" si="11"/>
        <v>0</v>
      </c>
      <c r="E27" s="3">
        <f t="shared" si="11"/>
        <v>0</v>
      </c>
      <c r="F27" s="3">
        <f t="shared" si="11"/>
        <v>0</v>
      </c>
      <c r="G27" s="27">
        <f t="shared" si="11"/>
        <v>0</v>
      </c>
      <c r="H27" s="41">
        <f t="shared" si="11"/>
        <v>0</v>
      </c>
      <c r="I27" s="17">
        <f t="shared" si="11"/>
        <v>0</v>
      </c>
      <c r="J27" s="29">
        <f t="shared" si="11"/>
        <v>0</v>
      </c>
      <c r="K27" s="34">
        <f t="shared" si="11"/>
        <v>0</v>
      </c>
      <c r="L27" s="32">
        <f t="shared" si="11"/>
        <v>0</v>
      </c>
      <c r="M27" s="17">
        <f t="shared" si="11"/>
        <v>0</v>
      </c>
      <c r="N27" s="29">
        <f t="shared" si="11"/>
        <v>0</v>
      </c>
      <c r="O27" s="29">
        <f t="shared" si="11"/>
        <v>0</v>
      </c>
      <c r="P27" s="29">
        <f t="shared" si="11"/>
        <v>0</v>
      </c>
      <c r="Q27" s="29">
        <f t="shared" si="11"/>
        <v>0</v>
      </c>
      <c r="R27" s="3">
        <f t="shared" si="11"/>
        <v>0</v>
      </c>
      <c r="S27" s="48">
        <f t="shared" si="4"/>
        <v>0</v>
      </c>
      <c r="T27" s="171"/>
    </row>
    <row r="28" spans="1:21" ht="34.9" customHeight="1" thickTop="1" thickBot="1" x14ac:dyDescent="0.5">
      <c r="A28" s="71" t="s">
        <v>27</v>
      </c>
      <c r="B28" s="11">
        <f t="shared" ref="B28:R28" si="12">IF(B13="SI",0,IF(AND($A$18&gt;0,B17=0,B16=0),"giorni?",IF($A$18=0,0,IF(B6=0,0,IF(B6=1,171,IF(B6=2,568,IF(B6=3,908,IF(B6=4,2270,0))))/(B16+B17)*B16))))</f>
        <v>0</v>
      </c>
      <c r="C28" s="11">
        <f t="shared" si="12"/>
        <v>0</v>
      </c>
      <c r="D28" s="11">
        <f t="shared" si="12"/>
        <v>0</v>
      </c>
      <c r="E28" s="11">
        <f t="shared" si="12"/>
        <v>0</v>
      </c>
      <c r="F28" s="11">
        <f t="shared" si="12"/>
        <v>0</v>
      </c>
      <c r="G28" s="11">
        <f t="shared" si="12"/>
        <v>0</v>
      </c>
      <c r="H28" s="11">
        <f t="shared" si="12"/>
        <v>0</v>
      </c>
      <c r="I28" s="11">
        <f t="shared" si="12"/>
        <v>0</v>
      </c>
      <c r="J28" s="11">
        <f t="shared" si="12"/>
        <v>0</v>
      </c>
      <c r="K28" s="11">
        <f t="shared" si="12"/>
        <v>0</v>
      </c>
      <c r="L28" s="11">
        <f t="shared" si="12"/>
        <v>0</v>
      </c>
      <c r="M28" s="11">
        <f t="shared" si="12"/>
        <v>0</v>
      </c>
      <c r="N28" s="11">
        <f t="shared" si="12"/>
        <v>0</v>
      </c>
      <c r="O28" s="11">
        <f t="shared" si="12"/>
        <v>0</v>
      </c>
      <c r="P28" s="11">
        <f t="shared" si="12"/>
        <v>0</v>
      </c>
      <c r="Q28" s="11">
        <f t="shared" si="12"/>
        <v>0</v>
      </c>
      <c r="R28" s="11">
        <f t="shared" si="12"/>
        <v>0</v>
      </c>
      <c r="S28" s="78">
        <f t="shared" si="4"/>
        <v>0</v>
      </c>
      <c r="T28" s="172">
        <f>+S28+S29</f>
        <v>0</v>
      </c>
    </row>
    <row r="29" spans="1:21" ht="36" customHeight="1" thickBot="1" x14ac:dyDescent="0.5">
      <c r="A29" s="72" t="s">
        <v>28</v>
      </c>
      <c r="B29" s="12">
        <f t="shared" ref="B29:R29" si="13">IF(B13="SI",0,IF(AND($A$18&gt;0,B16=0,B17=0),"giorni?",IF($A$18=0,0,IF(B7=0,0,IF(B7=1,171,IF(B7=2,568,IF(B7=3,908,IF(B7=4,2270,0))))/(B16+B17)*B17))))</f>
        <v>0</v>
      </c>
      <c r="C29" s="12">
        <f t="shared" si="13"/>
        <v>0</v>
      </c>
      <c r="D29" s="12">
        <f t="shared" si="13"/>
        <v>0</v>
      </c>
      <c r="E29" s="12">
        <f t="shared" si="13"/>
        <v>0</v>
      </c>
      <c r="F29" s="12">
        <f t="shared" si="13"/>
        <v>0</v>
      </c>
      <c r="G29" s="12">
        <f t="shared" si="13"/>
        <v>0</v>
      </c>
      <c r="H29" s="12">
        <f t="shared" si="13"/>
        <v>0</v>
      </c>
      <c r="I29" s="12">
        <f t="shared" si="13"/>
        <v>0</v>
      </c>
      <c r="J29" s="12">
        <f t="shared" si="13"/>
        <v>0</v>
      </c>
      <c r="K29" s="12">
        <f t="shared" si="13"/>
        <v>0</v>
      </c>
      <c r="L29" s="12">
        <f t="shared" si="13"/>
        <v>0</v>
      </c>
      <c r="M29" s="12">
        <f t="shared" si="13"/>
        <v>0</v>
      </c>
      <c r="N29" s="12">
        <f t="shared" si="13"/>
        <v>0</v>
      </c>
      <c r="O29" s="12">
        <f t="shared" si="13"/>
        <v>0</v>
      </c>
      <c r="P29" s="12">
        <f t="shared" si="13"/>
        <v>0</v>
      </c>
      <c r="Q29" s="12">
        <f t="shared" si="13"/>
        <v>0</v>
      </c>
      <c r="R29" s="12">
        <f t="shared" si="13"/>
        <v>0</v>
      </c>
      <c r="S29" s="79">
        <f t="shared" si="4"/>
        <v>0</v>
      </c>
      <c r="T29" s="173"/>
    </row>
    <row r="30" spans="1:21" ht="30.75" customHeight="1" thickTop="1" thickBot="1" x14ac:dyDescent="0.5">
      <c r="A30" s="91" t="s">
        <v>6</v>
      </c>
      <c r="B30" s="92">
        <f t="shared" ref="B30:R30" si="14">SUM(B22:B29)</f>
        <v>0</v>
      </c>
      <c r="C30" s="92">
        <f t="shared" si="14"/>
        <v>0</v>
      </c>
      <c r="D30" s="92">
        <f t="shared" si="14"/>
        <v>0</v>
      </c>
      <c r="E30" s="92">
        <f t="shared" si="14"/>
        <v>0</v>
      </c>
      <c r="F30" s="92">
        <f t="shared" si="14"/>
        <v>0</v>
      </c>
      <c r="G30" s="93">
        <f t="shared" si="14"/>
        <v>0</v>
      </c>
      <c r="H30" s="92">
        <f t="shared" si="14"/>
        <v>0</v>
      </c>
      <c r="I30" s="92">
        <f t="shared" si="14"/>
        <v>0</v>
      </c>
      <c r="J30" s="92">
        <f t="shared" si="14"/>
        <v>0</v>
      </c>
      <c r="K30" s="92">
        <f t="shared" si="14"/>
        <v>0</v>
      </c>
      <c r="L30" s="94">
        <f t="shared" si="14"/>
        <v>0</v>
      </c>
      <c r="M30" s="92">
        <f t="shared" si="14"/>
        <v>0</v>
      </c>
      <c r="N30" s="94">
        <f t="shared" si="14"/>
        <v>0</v>
      </c>
      <c r="O30" s="92">
        <f t="shared" si="14"/>
        <v>0</v>
      </c>
      <c r="P30" s="92">
        <f t="shared" si="14"/>
        <v>0</v>
      </c>
      <c r="Q30" s="92">
        <f t="shared" si="14"/>
        <v>0</v>
      </c>
      <c r="R30" s="92">
        <f t="shared" si="14"/>
        <v>0</v>
      </c>
      <c r="S30" s="18">
        <f>SUM(B30:R30)</f>
        <v>0</v>
      </c>
      <c r="T30" s="19">
        <f>SUM(T22:T29)</f>
        <v>0</v>
      </c>
    </row>
    <row r="31" spans="1:21" ht="28.15" customHeight="1" thickTop="1" thickBot="1" x14ac:dyDescent="0.5">
      <c r="S31" s="192" t="str">
        <f>IF(S30=0,"",IF(S30=T30,"OK QUADRATURA !","E R R O R E"))</f>
        <v/>
      </c>
      <c r="T31" s="193"/>
    </row>
    <row r="32" spans="1:21" ht="10.9" customHeight="1" thickBot="1" x14ac:dyDescent="0.5"/>
    <row r="33" spans="1:20" ht="40.5" customHeight="1" thickBot="1" x14ac:dyDescent="0.5">
      <c r="A33" s="194" t="str">
        <f>IF(OR(B12="SI",C12="SI",D12="SI",G12="SI",H12="SI",I12="SI",J12="SI",K12="SI",L12="SI",M12="SI",N12="SI",O12="SI",R12="SI"),"ATTENZIONE !!  - vi sono componenti con compenso doppio per impegno in altra commissione. Non si deve attribuire ulteriore compenso in altra tabella !!"," ")</f>
        <v xml:space="preserve"> </v>
      </c>
      <c r="B33" s="195"/>
      <c r="C33" s="195"/>
      <c r="D33" s="195"/>
      <c r="E33" s="195"/>
      <c r="F33" s="195"/>
      <c r="G33" s="195"/>
      <c r="H33" s="195"/>
      <c r="I33" s="195"/>
      <c r="J33" s="195"/>
      <c r="K33" s="195"/>
      <c r="L33" s="195"/>
      <c r="M33" s="195"/>
      <c r="N33" s="195"/>
      <c r="O33" s="195"/>
      <c r="P33" s="195"/>
      <c r="Q33" s="195"/>
      <c r="R33" s="195"/>
      <c r="S33" s="195"/>
      <c r="T33" s="196"/>
    </row>
    <row r="34" spans="1:20" ht="40.5" customHeight="1" thickBot="1" x14ac:dyDescent="0.5">
      <c r="A34" s="95" t="str">
        <f>IF(OR(B12="SI",C12="SI",D12="SI",G12="SI",H12="SI",I12="SI",J12="SI",K12="SI",L12="SI",M12="SI",N12="SI",O12="SI",R12="SI"),"DOPPIO COMPENSO !","")</f>
        <v/>
      </c>
      <c r="B34" s="96" t="str">
        <f>IF(B12="SI",+B4,"")</f>
        <v/>
      </c>
      <c r="C34" s="96" t="str">
        <f t="shared" ref="C34:R34" si="15">IF(C12="SI",+C4,"")</f>
        <v/>
      </c>
      <c r="D34" s="96" t="str">
        <f t="shared" si="15"/>
        <v/>
      </c>
      <c r="E34" s="96" t="str">
        <f t="shared" si="15"/>
        <v/>
      </c>
      <c r="F34" s="96" t="str">
        <f t="shared" si="15"/>
        <v/>
      </c>
      <c r="G34" s="96" t="str">
        <f t="shared" si="15"/>
        <v/>
      </c>
      <c r="H34" s="96" t="str">
        <f t="shared" si="15"/>
        <v/>
      </c>
      <c r="I34" s="96" t="str">
        <f t="shared" si="15"/>
        <v/>
      </c>
      <c r="J34" s="96" t="str">
        <f t="shared" si="15"/>
        <v/>
      </c>
      <c r="K34" s="96" t="str">
        <f t="shared" si="15"/>
        <v/>
      </c>
      <c r="L34" s="96" t="str">
        <f t="shared" si="15"/>
        <v/>
      </c>
      <c r="M34" s="96" t="str">
        <f t="shared" si="15"/>
        <v/>
      </c>
      <c r="N34" s="96" t="str">
        <f t="shared" si="15"/>
        <v/>
      </c>
      <c r="O34" s="96" t="str">
        <f t="shared" si="15"/>
        <v/>
      </c>
      <c r="P34" s="96" t="str">
        <f t="shared" si="15"/>
        <v/>
      </c>
      <c r="Q34" s="96" t="str">
        <f t="shared" si="15"/>
        <v/>
      </c>
      <c r="R34" s="96" t="str">
        <f t="shared" si="15"/>
        <v/>
      </c>
      <c r="S34" s="194" t="str">
        <f>IF(OR(B12="SI",C12="SI",D12="SI",G12="SI",H12="SI",I12="SI",J12="SI",L12="SI",K12="SI",N12="SI",O12="SI",R12="SI",M12="SI"),"DOPPIO COMPENSO !","")</f>
        <v/>
      </c>
      <c r="T34" s="196"/>
    </row>
    <row r="35" spans="1:20" x14ac:dyDescent="0.45">
      <c r="B35" s="4"/>
    </row>
    <row r="36" spans="1:20" x14ac:dyDescent="0.45">
      <c r="B36" s="4"/>
    </row>
    <row r="37" spans="1:20" x14ac:dyDescent="0.45">
      <c r="B37" s="4"/>
    </row>
    <row r="38" spans="1:20" x14ac:dyDescent="0.45">
      <c r="B38" s="4"/>
    </row>
    <row r="39" spans="1:20" x14ac:dyDescent="0.45">
      <c r="B39" s="4"/>
    </row>
    <row r="40" spans="1:20" x14ac:dyDescent="0.45">
      <c r="B40" s="4"/>
    </row>
  </sheetData>
  <sheetProtection algorithmName="SHA-512" hashValue="e34wXE4ygw/ww7sLtH7R5v/TDHJ51UD30rM8P38e7rnq4rhYy0tY4VIx1bhkr8E52w/VseLwJd/bnzmZFQp6kA==" saltValue="+xxCEOGUlaq0/Iss3za/nA==" spinCount="100000" sheet="1" objects="1" scenarios="1"/>
  <mergeCells count="18">
    <mergeCell ref="S34:T34"/>
    <mergeCell ref="A2:T2"/>
    <mergeCell ref="B3:G3"/>
    <mergeCell ref="H3:R3"/>
    <mergeCell ref="S4:T4"/>
    <mergeCell ref="S6:T6"/>
    <mergeCell ref="J14:K14"/>
    <mergeCell ref="L14:M14"/>
    <mergeCell ref="N14:N15"/>
    <mergeCell ref="O14:O15"/>
    <mergeCell ref="S14:T15"/>
    <mergeCell ref="A20:T20"/>
    <mergeCell ref="S21:T21"/>
    <mergeCell ref="T22:T27"/>
    <mergeCell ref="U10:V10"/>
    <mergeCell ref="T28:T29"/>
    <mergeCell ref="S31:T31"/>
    <mergeCell ref="A33:T33"/>
  </mergeCells>
  <conditionalFormatting sqref="J35">
    <cfRule type="cellIs" dxfId="15" priority="20" operator="equal">
      <formula>"ATTENZIONE !!  - vi sono componenti con compenso doppio per impegno in altra commissione. Non si deve attribuire ulteriore compenso in altra tabella !!"</formula>
    </cfRule>
  </conditionalFormatting>
  <conditionalFormatting sqref="R22:R23 B22:O23 B24:R24 B26:R29 B25:M25">
    <cfRule type="cellIs" dxfId="14" priority="7" operator="greaterThan">
      <formula>0</formula>
    </cfRule>
  </conditionalFormatting>
  <conditionalFormatting sqref="A33">
    <cfRule type="cellIs" dxfId="13" priority="6" operator="equal">
      <formula>"ATTENZIONE !!  - vi sono componenti con compenso doppio per impegno in altra commissione. Non si deve attribuire ulteriore compenso in altra tabella !!"</formula>
    </cfRule>
  </conditionalFormatting>
  <conditionalFormatting sqref="A34">
    <cfRule type="cellIs" dxfId="12" priority="5" operator="equal">
      <formula>"ATTENZIONE !!  - vi sono componenti con compenso doppio per impegno in altra commissione. Non si deve attribuire ulteriore compenso in altra tabella !!"</formula>
    </cfRule>
  </conditionalFormatting>
  <conditionalFormatting sqref="S34">
    <cfRule type="cellIs" dxfId="11" priority="4" operator="equal">
      <formula>"ATTENZIONE !!  - vi sono componenti con compenso doppio per impegno in altra commissione. Non si deve attribuire ulteriore compenso in altra tabella !!"</formula>
    </cfRule>
  </conditionalFormatting>
  <conditionalFormatting sqref="P22:Q23">
    <cfRule type="cellIs" dxfId="10" priority="3" operator="greaterThan">
      <formula>0</formula>
    </cfRule>
  </conditionalFormatting>
  <conditionalFormatting sqref="J25:M25">
    <cfRule type="cellIs" dxfId="9" priority="2" operator="greaterThan">
      <formula>0</formula>
    </cfRule>
  </conditionalFormatting>
  <conditionalFormatting sqref="N25:R25">
    <cfRule type="cellIs" dxfId="8" priority="1" operator="greaterThan">
      <formula>0</formula>
    </cfRule>
  </conditionalFormatting>
  <pageMargins left="2.4803149606299213" right="0.70866141732283472" top="0.74803149606299213" bottom="0.74803149606299213" header="0.31496062992125984" footer="0.31496062992125984"/>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2</vt:i4>
      </vt:variant>
    </vt:vector>
  </HeadingPairs>
  <TitlesOfParts>
    <vt:vector size="13" baseType="lpstr">
      <vt:lpstr>info</vt:lpstr>
      <vt:lpstr>Foglio1</vt:lpstr>
      <vt:lpstr>Foglio2</vt:lpstr>
      <vt:lpstr>Foglio3</vt:lpstr>
      <vt:lpstr>Foglio4</vt:lpstr>
      <vt:lpstr>Foglio5</vt:lpstr>
      <vt:lpstr>Foglio6</vt:lpstr>
      <vt:lpstr>Foglio7</vt:lpstr>
      <vt:lpstr>Foglio8</vt:lpstr>
      <vt:lpstr>Foglio9</vt:lpstr>
      <vt:lpstr>RIEPILOGO</vt:lpstr>
      <vt:lpstr>Foglio1!Area_stampa</vt:lpstr>
      <vt:lpstr>Foglio8!Area_stampa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LUCIANA</dc:creator>
  <cp:lastModifiedBy>Pincopallino</cp:lastModifiedBy>
  <cp:lastPrinted>2024-06-24T15:59:36Z</cp:lastPrinted>
  <dcterms:created xsi:type="dcterms:W3CDTF">2017-06-16T07:35:46Z</dcterms:created>
  <dcterms:modified xsi:type="dcterms:W3CDTF">2024-06-26T08:25:01Z</dcterms:modified>
</cp:coreProperties>
</file>